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I:\Badania operacyjne (zarządzanie) 2025\Laboratorium\"/>
    </mc:Choice>
  </mc:AlternateContent>
  <xr:revisionPtr revIDLastSave="0" documentId="13_ncr:1_{FEFD9BB8-8A3F-4900-8839-EBF4A21750A7}" xr6:coauthVersionLast="47" xr6:coauthVersionMax="47" xr10:uidLastSave="{00000000-0000-0000-0000-000000000000}"/>
  <bookViews>
    <workbookView xWindow="-98" yWindow="-98" windowWidth="28996" windowHeight="15796" activeTab="5" xr2:uid="{88CD8BA7-45A8-49C2-AB04-2269415C48D4}"/>
  </bookViews>
  <sheets>
    <sheet name="Zad. 1" sheetId="1" r:id="rId1"/>
    <sheet name="Zad. 2 (a)" sheetId="2" r:id="rId2"/>
    <sheet name="Zad. 2 (b)" sheetId="3" r:id="rId3"/>
    <sheet name="Zad. 3" sheetId="4" r:id="rId4"/>
    <sheet name="Zad. 4." sheetId="7" r:id="rId5"/>
    <sheet name="Zad. 5" sheetId="8" r:id="rId6"/>
  </sheets>
  <definedNames>
    <definedName name="solver_adj" localSheetId="0" hidden="1">'Zad. 1'!$A$4:$B$4</definedName>
    <definedName name="solver_adj" localSheetId="1" hidden="1">'Zad. 2 (a)'!$A$4:$B$4</definedName>
    <definedName name="solver_adj" localSheetId="2" hidden="1">'Zad. 2 (b)'!$A$4:$B$4</definedName>
    <definedName name="solver_adj" localSheetId="3" hidden="1">'Zad. 3'!$A$4:$G$4</definedName>
    <definedName name="solver_adj" localSheetId="4" hidden="1">'Zad. 4.'!$L$3:$L$4</definedName>
    <definedName name="solver_adj" localSheetId="5" hidden="1">'Zad. 5'!$B$17:$M$17</definedName>
    <definedName name="solver_cvg" localSheetId="0" hidden="1">0.0001</definedName>
    <definedName name="solver_cvg" localSheetId="1" hidden="1">0.0001</definedName>
    <definedName name="solver_cvg" localSheetId="2" hidden="1">0.0001</definedName>
    <definedName name="solver_cvg" localSheetId="3" hidden="1">0.0001</definedName>
    <definedName name="solver_cvg" localSheetId="4" hidden="1">0.0001</definedName>
    <definedName name="solver_cvg" localSheetId="5" hidden="1">0.0001</definedName>
    <definedName name="solver_drv" localSheetId="0" hidden="1">1</definedName>
    <definedName name="solver_drv" localSheetId="1" hidden="1">1</definedName>
    <definedName name="solver_drv" localSheetId="2" hidden="1">1</definedName>
    <definedName name="solver_drv" localSheetId="3" hidden="1">1</definedName>
    <definedName name="solver_drv" localSheetId="4" hidden="1">1</definedName>
    <definedName name="solver_drv" localSheetId="5" hidden="1">1</definedName>
    <definedName name="solver_eng" localSheetId="0" hidden="1">2</definedName>
    <definedName name="solver_eng" localSheetId="1" hidden="1">2</definedName>
    <definedName name="solver_eng" localSheetId="2" hidden="1">2</definedName>
    <definedName name="solver_eng" localSheetId="3" hidden="1">2</definedName>
    <definedName name="solver_eng" localSheetId="4" hidden="1">2</definedName>
    <definedName name="solver_eng" localSheetId="5" hidden="1">2</definedName>
    <definedName name="solver_est" localSheetId="0" hidden="1">1</definedName>
    <definedName name="solver_est" localSheetId="1" hidden="1">1</definedName>
    <definedName name="solver_est" localSheetId="2" hidden="1">1</definedName>
    <definedName name="solver_est" localSheetId="3" hidden="1">1</definedName>
    <definedName name="solver_est" localSheetId="4" hidden="1">1</definedName>
    <definedName name="solver_est" localSheetId="5" hidden="1">1</definedName>
    <definedName name="solver_itr" localSheetId="0" hidden="1">2147483647</definedName>
    <definedName name="solver_itr" localSheetId="1" hidden="1">2147483647</definedName>
    <definedName name="solver_itr" localSheetId="2" hidden="1">2147483647</definedName>
    <definedName name="solver_itr" localSheetId="3" hidden="1">2147483647</definedName>
    <definedName name="solver_itr" localSheetId="4" hidden="1">2147483647</definedName>
    <definedName name="solver_itr" localSheetId="5" hidden="1">100</definedName>
    <definedName name="solver_lhs1" localSheetId="0" hidden="1">'Zad. 1'!$H$7</definedName>
    <definedName name="solver_lhs1" localSheetId="1" hidden="1">'Zad. 2 (a)'!$I$6:$I$8</definedName>
    <definedName name="solver_lhs1" localSheetId="2" hidden="1">'Zad. 2 (b)'!$I$6:$I$8</definedName>
    <definedName name="solver_lhs1" localSheetId="3" hidden="1">'Zad. 3'!$K$7</definedName>
    <definedName name="solver_lhs1" localSheetId="4" hidden="1">'Zad. 4.'!$L$3:$L$4</definedName>
    <definedName name="solver_lhs1" localSheetId="5" hidden="1">'Zad. 5'!$B$22</definedName>
    <definedName name="solver_lhs2" localSheetId="0" hidden="1">'Zad. 1'!$H$8</definedName>
    <definedName name="solver_lhs2" localSheetId="1" hidden="1">'Zad. 2 (a)'!$I$7</definedName>
    <definedName name="solver_lhs2" localSheetId="2" hidden="1">'Zad. 2 (b)'!$I$9</definedName>
    <definedName name="solver_lhs2" localSheetId="3" hidden="1">'Zad. 3'!$K$8</definedName>
    <definedName name="solver_lhs2" localSheetId="4" hidden="1">'Zad. 4.'!$N$15:$N$17</definedName>
    <definedName name="solver_lhs2" localSheetId="5" hidden="1">'Zad. 5'!$B$23</definedName>
    <definedName name="solver_lhs3" localSheetId="0" hidden="1">'Zad. 1'!$H$9</definedName>
    <definedName name="solver_lhs3" localSheetId="3" hidden="1">'Zad. 3'!$K$9</definedName>
    <definedName name="solver_lhs3" localSheetId="5" hidden="1">'Zad. 5'!$B$24</definedName>
    <definedName name="solver_lhs4" localSheetId="5" hidden="1">'Zad. 5'!$B$25</definedName>
    <definedName name="solver_lhs5" localSheetId="5" hidden="1">'Zad. 5'!$B$17:$M$17</definedName>
    <definedName name="solver_lin" localSheetId="5" hidden="1">1</definedName>
    <definedName name="solver_mip" localSheetId="0" hidden="1">2147483647</definedName>
    <definedName name="solver_mip" localSheetId="1" hidden="1">2147483647</definedName>
    <definedName name="solver_mip" localSheetId="2" hidden="1">2147483647</definedName>
    <definedName name="solver_mip" localSheetId="3" hidden="1">2147483647</definedName>
    <definedName name="solver_mip" localSheetId="4" hidden="1">2147483647</definedName>
    <definedName name="solver_mip" localSheetId="5" hidden="1">2147483647</definedName>
    <definedName name="solver_mni" localSheetId="0" hidden="1">30</definedName>
    <definedName name="solver_mni" localSheetId="1" hidden="1">30</definedName>
    <definedName name="solver_mni" localSheetId="2" hidden="1">30</definedName>
    <definedName name="solver_mni" localSheetId="3" hidden="1">30</definedName>
    <definedName name="solver_mni" localSheetId="4" hidden="1">30</definedName>
    <definedName name="solver_mni" localSheetId="5" hidden="1">30</definedName>
    <definedName name="solver_mrt" localSheetId="0" hidden="1">0.075</definedName>
    <definedName name="solver_mrt" localSheetId="1" hidden="1">0.075</definedName>
    <definedName name="solver_mrt" localSheetId="2" hidden="1">0.075</definedName>
    <definedName name="solver_mrt" localSheetId="3" hidden="1">0.075</definedName>
    <definedName name="solver_mrt" localSheetId="4" hidden="1">0.075</definedName>
    <definedName name="solver_mrt" localSheetId="5" hidden="1">0.075</definedName>
    <definedName name="solver_msl" localSheetId="0" hidden="1">2</definedName>
    <definedName name="solver_msl" localSheetId="1" hidden="1">2</definedName>
    <definedName name="solver_msl" localSheetId="2" hidden="1">2</definedName>
    <definedName name="solver_msl" localSheetId="3" hidden="1">2</definedName>
    <definedName name="solver_msl" localSheetId="4" hidden="1">2</definedName>
    <definedName name="solver_msl" localSheetId="5" hidden="1">2</definedName>
    <definedName name="solver_neg" localSheetId="0" hidden="1">1</definedName>
    <definedName name="solver_neg" localSheetId="1" hidden="1">1</definedName>
    <definedName name="solver_neg" localSheetId="2" hidden="1">1</definedName>
    <definedName name="solver_neg" localSheetId="3" hidden="1">1</definedName>
    <definedName name="solver_neg" localSheetId="4" hidden="1">1</definedName>
    <definedName name="solver_neg" localSheetId="5" hidden="1">1</definedName>
    <definedName name="solver_nod" localSheetId="0" hidden="1">2147483647</definedName>
    <definedName name="solver_nod" localSheetId="1" hidden="1">2147483647</definedName>
    <definedName name="solver_nod" localSheetId="2" hidden="1">2147483647</definedName>
    <definedName name="solver_nod" localSheetId="3" hidden="1">2147483647</definedName>
    <definedName name="solver_nod" localSheetId="4" hidden="1">2147483647</definedName>
    <definedName name="solver_nod" localSheetId="5" hidden="1">2147483647</definedName>
    <definedName name="solver_num" localSheetId="0" hidden="1">3</definedName>
    <definedName name="solver_num" localSheetId="1" hidden="1">1</definedName>
    <definedName name="solver_num" localSheetId="2" hidden="1">2</definedName>
    <definedName name="solver_num" localSheetId="3" hidden="1">3</definedName>
    <definedName name="solver_num" localSheetId="4" hidden="1">2</definedName>
    <definedName name="solver_num" localSheetId="5" hidden="1">4</definedName>
    <definedName name="solver_nwt" localSheetId="0" hidden="1">1</definedName>
    <definedName name="solver_nwt" localSheetId="1" hidden="1">1</definedName>
    <definedName name="solver_nwt" localSheetId="2" hidden="1">1</definedName>
    <definedName name="solver_nwt" localSheetId="3" hidden="1">1</definedName>
    <definedName name="solver_nwt" localSheetId="4" hidden="1">1</definedName>
    <definedName name="solver_nwt" localSheetId="5" hidden="1">1</definedName>
    <definedName name="solver_opt" localSheetId="0" hidden="1">'Zad. 1'!$H$3</definedName>
    <definedName name="solver_opt" localSheetId="1" hidden="1">'Zad. 2 (a)'!$I$3</definedName>
    <definedName name="solver_opt" localSheetId="2" hidden="1">'Zad. 2 (b)'!$I$3</definedName>
    <definedName name="solver_opt" localSheetId="3" hidden="1">'Zad. 3'!$K$4</definedName>
    <definedName name="solver_opt" localSheetId="4" hidden="1">'Zad. 4.'!$L$11</definedName>
    <definedName name="solver_opt" localSheetId="5" hidden="1">'Zad. 5'!$B$20</definedName>
    <definedName name="solver_pre" localSheetId="0" hidden="1">0.000001</definedName>
    <definedName name="solver_pre" localSheetId="1" hidden="1">0.000001</definedName>
    <definedName name="solver_pre" localSheetId="2" hidden="1">0.000001</definedName>
    <definedName name="solver_pre" localSheetId="3" hidden="1">0.000001</definedName>
    <definedName name="solver_pre" localSheetId="4" hidden="1">0.000001</definedName>
    <definedName name="solver_pre" localSheetId="5" hidden="1">0.000001</definedName>
    <definedName name="solver_rbv" localSheetId="0" hidden="1">1</definedName>
    <definedName name="solver_rbv" localSheetId="1" hidden="1">1</definedName>
    <definedName name="solver_rbv" localSheetId="2" hidden="1">1</definedName>
    <definedName name="solver_rbv" localSheetId="3" hidden="1">1</definedName>
    <definedName name="solver_rbv" localSheetId="4" hidden="1">1</definedName>
    <definedName name="solver_rbv" localSheetId="5" hidden="1">1</definedName>
    <definedName name="solver_rel1" localSheetId="0" hidden="1">3</definedName>
    <definedName name="solver_rel1" localSheetId="1" hidden="1">1</definedName>
    <definedName name="solver_rel1" localSheetId="2" hidden="1">1</definedName>
    <definedName name="solver_rel1" localSheetId="3" hidden="1">2</definedName>
    <definedName name="solver_rel1" localSheetId="4" hidden="1">4</definedName>
    <definedName name="solver_rel1" localSheetId="5" hidden="1">2</definedName>
    <definedName name="solver_rel2" localSheetId="0" hidden="1">3</definedName>
    <definedName name="solver_rel2" localSheetId="1" hidden="1">1</definedName>
    <definedName name="solver_rel2" localSheetId="2" hidden="1">2</definedName>
    <definedName name="solver_rel2" localSheetId="3" hidden="1">2</definedName>
    <definedName name="solver_rel2" localSheetId="4" hidden="1">1</definedName>
    <definedName name="solver_rel2" localSheetId="5" hidden="1">2</definedName>
    <definedName name="solver_rel3" localSheetId="0" hidden="1">1</definedName>
    <definedName name="solver_rel3" localSheetId="3" hidden="1">2</definedName>
    <definedName name="solver_rel3" localSheetId="5" hidden="1">2</definedName>
    <definedName name="solver_rel4" localSheetId="5" hidden="1">1</definedName>
    <definedName name="solver_rel5" localSheetId="5" hidden="1">4</definedName>
    <definedName name="solver_rhs1" localSheetId="0" hidden="1">'Zad. 1'!$J$7</definedName>
    <definedName name="solver_rhs1" localSheetId="1" hidden="1">'Zad. 2 (a)'!$K$6:$K$8</definedName>
    <definedName name="solver_rhs1" localSheetId="2" hidden="1">'Zad. 2 (b)'!$K$6:$K$8</definedName>
    <definedName name="solver_rhs1" localSheetId="3" hidden="1">'Zad. 3'!$M$7</definedName>
    <definedName name="solver_rhs1" localSheetId="4" hidden="1">"całkowita"</definedName>
    <definedName name="solver_rhs1" localSheetId="5" hidden="1">'Zad. 5'!$D$22</definedName>
    <definedName name="solver_rhs2" localSheetId="0" hidden="1">'Zad. 1'!$J$8</definedName>
    <definedName name="solver_rhs2" localSheetId="1" hidden="1">'Zad. 2 (a)'!$K$7</definedName>
    <definedName name="solver_rhs2" localSheetId="2" hidden="1">'Zad. 2 (b)'!$K$9</definedName>
    <definedName name="solver_rhs2" localSheetId="3" hidden="1">'Zad. 3'!$M$8</definedName>
    <definedName name="solver_rhs2" localSheetId="4" hidden="1">'Zad. 4.'!$P$15:$P$17</definedName>
    <definedName name="solver_rhs2" localSheetId="5" hidden="1">'Zad. 5'!$D$23</definedName>
    <definedName name="solver_rhs3" localSheetId="0" hidden="1">'Zad. 1'!$J$9</definedName>
    <definedName name="solver_rhs3" localSheetId="3" hidden="1">'Zad. 3'!$M$9</definedName>
    <definedName name="solver_rhs3" localSheetId="5" hidden="1">'Zad. 5'!$D$24</definedName>
    <definedName name="solver_rhs4" localSheetId="5" hidden="1">'Zad. 5'!$D$25</definedName>
    <definedName name="solver_rhs5" localSheetId="5" hidden="1">całkowita</definedName>
    <definedName name="solver_rlx" localSheetId="0" hidden="1">2</definedName>
    <definedName name="solver_rlx" localSheetId="1" hidden="1">2</definedName>
    <definedName name="solver_rlx" localSheetId="2" hidden="1">2</definedName>
    <definedName name="solver_rlx" localSheetId="3" hidden="1">2</definedName>
    <definedName name="solver_rlx" localSheetId="4" hidden="1">2</definedName>
    <definedName name="solver_rlx" localSheetId="5" hidden="1">2</definedName>
    <definedName name="solver_rsd" localSheetId="0" hidden="1">0</definedName>
    <definedName name="solver_rsd" localSheetId="1" hidden="1">0</definedName>
    <definedName name="solver_rsd" localSheetId="2" hidden="1">0</definedName>
    <definedName name="solver_rsd" localSheetId="3" hidden="1">0</definedName>
    <definedName name="solver_rsd" localSheetId="4" hidden="1">0</definedName>
    <definedName name="solver_rsd" localSheetId="5" hidden="1">0</definedName>
    <definedName name="solver_scl" localSheetId="0" hidden="1">1</definedName>
    <definedName name="solver_scl" localSheetId="1" hidden="1">1</definedName>
    <definedName name="solver_scl" localSheetId="2" hidden="1">1</definedName>
    <definedName name="solver_scl" localSheetId="3" hidden="1">1</definedName>
    <definedName name="solver_scl" localSheetId="4" hidden="1">1</definedName>
    <definedName name="solver_scl" localSheetId="5" hidden="1">2</definedName>
    <definedName name="solver_sho" localSheetId="0" hidden="1">2</definedName>
    <definedName name="solver_sho" localSheetId="1" hidden="1">2</definedName>
    <definedName name="solver_sho" localSheetId="2" hidden="1">2</definedName>
    <definedName name="solver_sho" localSheetId="3" hidden="1">2</definedName>
    <definedName name="solver_sho" localSheetId="4" hidden="1">2</definedName>
    <definedName name="solver_sho" localSheetId="5" hidden="1">2</definedName>
    <definedName name="solver_ssz" localSheetId="0" hidden="1">100</definedName>
    <definedName name="solver_ssz" localSheetId="1" hidden="1">100</definedName>
    <definedName name="solver_ssz" localSheetId="2" hidden="1">100</definedName>
    <definedName name="solver_ssz" localSheetId="3" hidden="1">100</definedName>
    <definedName name="solver_ssz" localSheetId="4" hidden="1">100</definedName>
    <definedName name="solver_ssz" localSheetId="5" hidden="1">100</definedName>
    <definedName name="solver_tim" localSheetId="0" hidden="1">2147483647</definedName>
    <definedName name="solver_tim" localSheetId="1" hidden="1">2147483647</definedName>
    <definedName name="solver_tim" localSheetId="2" hidden="1">2147483647</definedName>
    <definedName name="solver_tim" localSheetId="3" hidden="1">2147483647</definedName>
    <definedName name="solver_tim" localSheetId="4" hidden="1">2147483647</definedName>
    <definedName name="solver_tim" localSheetId="5" hidden="1">100</definedName>
    <definedName name="solver_tol" localSheetId="0" hidden="1">0.01</definedName>
    <definedName name="solver_tol" localSheetId="1" hidden="1">0.01</definedName>
    <definedName name="solver_tol" localSheetId="2" hidden="1">0.01</definedName>
    <definedName name="solver_tol" localSheetId="3" hidden="1">0.01</definedName>
    <definedName name="solver_tol" localSheetId="4" hidden="1">0.01</definedName>
    <definedName name="solver_tol" localSheetId="5" hidden="1">0.05</definedName>
    <definedName name="solver_typ" localSheetId="0" hidden="1">2</definedName>
    <definedName name="solver_typ" localSheetId="1" hidden="1">1</definedName>
    <definedName name="solver_typ" localSheetId="2" hidden="1">1</definedName>
    <definedName name="solver_typ" localSheetId="3" hidden="1">2</definedName>
    <definedName name="solver_typ" localSheetId="4" hidden="1">1</definedName>
    <definedName name="solver_typ" localSheetId="5" hidden="1">2</definedName>
    <definedName name="solver_val" localSheetId="0" hidden="1">0</definedName>
    <definedName name="solver_val" localSheetId="1" hidden="1">0</definedName>
    <definedName name="solver_val" localSheetId="2" hidden="1">0</definedName>
    <definedName name="solver_val" localSheetId="3" hidden="1">0</definedName>
    <definedName name="solver_val" localSheetId="4" hidden="1">0</definedName>
    <definedName name="solver_val" localSheetId="5" hidden="1">0</definedName>
    <definedName name="solver_ver" localSheetId="0" hidden="1">3</definedName>
    <definedName name="solver_ver" localSheetId="1" hidden="1">3</definedName>
    <definedName name="solver_ver" localSheetId="2" hidden="1">3</definedName>
    <definedName name="solver_ver" localSheetId="3" hidden="1">3</definedName>
    <definedName name="solver_ver" localSheetId="4" hidden="1">3</definedName>
    <definedName name="solver_ver" localSheetId="5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3" i="1" l="1"/>
  <c r="B25" i="8" l="1"/>
  <c r="B24" i="8"/>
  <c r="B23" i="8"/>
  <c r="B22" i="8"/>
  <c r="M15" i="8"/>
  <c r="L15" i="8"/>
  <c r="K15" i="8"/>
  <c r="J15" i="8"/>
  <c r="I15" i="8"/>
  <c r="H15" i="8"/>
  <c r="G15" i="8"/>
  <c r="F15" i="8"/>
  <c r="E15" i="8"/>
  <c r="D15" i="8"/>
  <c r="C15" i="8"/>
  <c r="B15" i="8"/>
  <c r="P17" i="7"/>
  <c r="N17" i="7"/>
  <c r="P16" i="7"/>
  <c r="M16" i="7"/>
  <c r="L16" i="7"/>
  <c r="P15" i="7"/>
  <c r="M15" i="7"/>
  <c r="L15" i="7"/>
  <c r="L11" i="7"/>
  <c r="K9" i="4"/>
  <c r="K8" i="4"/>
  <c r="K7" i="4"/>
  <c r="K4" i="4"/>
  <c r="C15" i="4"/>
  <c r="M9" i="4" s="1"/>
  <c r="B15" i="4"/>
  <c r="M8" i="4" s="1"/>
  <c r="A15" i="4"/>
  <c r="M7" i="4" s="1"/>
  <c r="I9" i="3"/>
  <c r="K9" i="3"/>
  <c r="K8" i="3"/>
  <c r="I8" i="3"/>
  <c r="K7" i="3"/>
  <c r="I7" i="3"/>
  <c r="K6" i="3"/>
  <c r="I6" i="3"/>
  <c r="I3" i="3"/>
  <c r="K8" i="2"/>
  <c r="I8" i="2"/>
  <c r="K7" i="2"/>
  <c r="I7" i="2"/>
  <c r="K6" i="2"/>
  <c r="I6" i="2"/>
  <c r="I3" i="2"/>
  <c r="J9" i="1"/>
  <c r="J8" i="1"/>
  <c r="J7" i="1"/>
  <c r="N15" i="7" l="1"/>
  <c r="B20" i="8"/>
  <c r="N16" i="7"/>
  <c r="D17" i="1"/>
  <c r="D13" i="1"/>
  <c r="H9" i="1" s="1"/>
  <c r="H12" i="1" s="1"/>
  <c r="H8" i="1"/>
  <c r="H7" i="1"/>
</calcChain>
</file>

<file path=xl/sharedStrings.xml><?xml version="1.0" encoding="utf-8"?>
<sst xmlns="http://schemas.openxmlformats.org/spreadsheetml/2006/main" count="186" uniqueCount="91">
  <si>
    <t>Wielkości zakupu ropy naftowej</t>
  </si>
  <si>
    <t>R1</t>
  </si>
  <si>
    <t>R2</t>
  </si>
  <si>
    <t>Ceny zakupu (ropy naftowej)</t>
  </si>
  <si>
    <t>R1 (X1)</t>
  </si>
  <si>
    <t>R2 (X2)</t>
  </si>
  <si>
    <t>Benzyna</t>
  </si>
  <si>
    <t>Olej</t>
  </si>
  <si>
    <t>Pozostałości</t>
  </si>
  <si>
    <t>Produkcja z jednostki przerobowej ropy typu R1 (w hl)</t>
  </si>
  <si>
    <t>Produkcja z jednostki przerobowej ropy typu R2 (w hl)</t>
  </si>
  <si>
    <t>Zmienne decyzyjne:</t>
  </si>
  <si>
    <t>Dane:</t>
  </si>
  <si>
    <t>Funkcja celu:</t>
  </si>
  <si>
    <t>F(x)=</t>
  </si>
  <si>
    <t>Warunki ograniczające:</t>
  </si>
  <si>
    <t>W1:</t>
  </si>
  <si>
    <t>W2:</t>
  </si>
  <si>
    <t>W3:</t>
  </si>
  <si>
    <t>&gt;=</t>
  </si>
  <si>
    <t>znak</t>
  </si>
  <si>
    <t>ograniczenie</t>
  </si>
  <si>
    <t>lewa strona</t>
  </si>
  <si>
    <t>[hl]</t>
  </si>
  <si>
    <t>[jednostka]</t>
  </si>
  <si>
    <t>suma</t>
  </si>
  <si>
    <t>&lt;=</t>
  </si>
  <si>
    <t>Wykorzystanie</t>
  </si>
  <si>
    <t>[%]</t>
  </si>
  <si>
    <t>Olej napędowy</t>
  </si>
  <si>
    <t>Limity zdolności produkcyjnej wieży raktyfikacyjnej (maksymalnie)</t>
  </si>
  <si>
    <t>Limity produkcji wyrobów: (co najmniej)</t>
  </si>
  <si>
    <t>Wielkości produkcji</t>
  </si>
  <si>
    <t>[maksymalizacja zysku]</t>
  </si>
  <si>
    <t>W1</t>
  </si>
  <si>
    <t>W2</t>
  </si>
  <si>
    <t>Zużycie surowców do produkcji jednostki wyrobu W1</t>
  </si>
  <si>
    <t>S1</t>
  </si>
  <si>
    <t>S2</t>
  </si>
  <si>
    <t>Zużycie surowców do produkcji jednostki wyrobu W2</t>
  </si>
  <si>
    <t>Limity zuzycia surowca</t>
  </si>
  <si>
    <t>Zysk jednostkowy ze sprzedaży wyrobów</t>
  </si>
  <si>
    <t>S3</t>
  </si>
  <si>
    <t>W4:</t>
  </si>
  <si>
    <t>=</t>
  </si>
  <si>
    <t>(minimalizacja kosztów zakupu)</t>
  </si>
  <si>
    <t>Liczba wykorzystanych sposobów cięcia</t>
  </si>
  <si>
    <t>I</t>
  </si>
  <si>
    <t>II</t>
  </si>
  <si>
    <t>III</t>
  </si>
  <si>
    <t>IV</t>
  </si>
  <si>
    <t>V</t>
  </si>
  <si>
    <t>VI</t>
  </si>
  <si>
    <t>VII</t>
  </si>
  <si>
    <t>A</t>
  </si>
  <si>
    <t>B</t>
  </si>
  <si>
    <t>C</t>
  </si>
  <si>
    <t>Liczba potrzebnych kompletów:</t>
  </si>
  <si>
    <t>Liczba detali na komplet:</t>
  </si>
  <si>
    <t>Liczba potrzebnych detali łacznie:</t>
  </si>
  <si>
    <t>Sposoby rozkroju:</t>
  </si>
  <si>
    <t>Odpad</t>
  </si>
  <si>
    <t>Detale:</t>
  </si>
  <si>
    <t>[m2]</t>
  </si>
  <si>
    <t>Warunki:</t>
  </si>
  <si>
    <t>Zmienne</t>
  </si>
  <si>
    <t>Cena zakupu</t>
  </si>
  <si>
    <t>Zysk</t>
  </si>
  <si>
    <t>Czas przygotowania</t>
  </si>
  <si>
    <t>Praca personelu</t>
  </si>
  <si>
    <t>Finanse</t>
  </si>
  <si>
    <t>liczba sam. A</t>
  </si>
  <si>
    <t>Fcelu=</t>
  </si>
  <si>
    <t>Warunki</t>
  </si>
  <si>
    <t>Ograniczenia:</t>
  </si>
  <si>
    <t>Razem</t>
  </si>
  <si>
    <t>Sposoby załadunku</t>
  </si>
  <si>
    <t>barki - ładowność [t]</t>
  </si>
  <si>
    <t>Opakowania</t>
  </si>
  <si>
    <t>VIII</t>
  </si>
  <si>
    <t>IX</t>
  </si>
  <si>
    <t>X</t>
  </si>
  <si>
    <t>XI</t>
  </si>
  <si>
    <t>XII</t>
  </si>
  <si>
    <t>Niewykorzystana
ładowność</t>
  </si>
  <si>
    <t>Zmienne decyzyjne</t>
  </si>
  <si>
    <t>liczba barek</t>
  </si>
  <si>
    <t>załadowanych</t>
  </si>
  <si>
    <t>danym sposobem</t>
  </si>
  <si>
    <t>Warunki ogr.</t>
  </si>
  <si>
    <t>Niewykorzystana łaczna ładowność barek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</si>
</sst>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  <font>
      <b/>
      <sz val="11"/>
      <color rgb="FF7030A0"/>
      <name val="Czcionka tekstu podstawowego"/>
      <charset val="238"/>
    </font>
    <font>
      <b/>
      <sz val="11"/>
      <color theme="9" tint="-0.249977111117893"/>
      <name val="Czcionka tekstu podstawowego"/>
      <charset val="238"/>
    </font>
    <font>
      <b/>
      <sz val="11"/>
      <color rgb="FFFF0000"/>
      <name val="Czcionka tekstu podstawowego"/>
      <charset val="238"/>
    </font>
  </fonts>
  <fills count="1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0" fillId="2" borderId="0" xfId="0" applyFill="1"/>
    <xf numFmtId="0" fontId="1" fillId="3" borderId="0" xfId="0" applyFont="1" applyFill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 applyAlignment="1">
      <alignment horizontal="center" vertical="center"/>
    </xf>
    <xf numFmtId="0" fontId="3" fillId="0" borderId="0" xfId="0" applyFont="1"/>
    <xf numFmtId="0" fontId="2" fillId="4" borderId="0" xfId="0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8" borderId="0" xfId="0" applyFont="1" applyFill="1" applyAlignment="1">
      <alignment horizontal="center" vertical="center"/>
    </xf>
    <xf numFmtId="0" fontId="1" fillId="10" borderId="0" xfId="0" applyFont="1" applyFill="1"/>
    <xf numFmtId="0" fontId="0" fillId="12" borderId="0" xfId="0" applyFill="1" applyAlignment="1">
      <alignment horizontal="center" vertical="center"/>
    </xf>
    <xf numFmtId="0" fontId="0" fillId="13" borderId="0" xfId="0" applyFill="1" applyAlignment="1">
      <alignment horizontal="center" vertical="center"/>
    </xf>
    <xf numFmtId="0" fontId="1" fillId="12" borderId="0" xfId="0" applyFont="1" applyFill="1"/>
    <xf numFmtId="0" fontId="1" fillId="11" borderId="0" xfId="0" applyFont="1" applyFill="1" applyAlignment="1">
      <alignment horizontal="center" vertical="center"/>
    </xf>
    <xf numFmtId="0" fontId="1" fillId="1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" fillId="14" borderId="0" xfId="0" applyFont="1" applyFill="1"/>
    <xf numFmtId="0" fontId="5" fillId="0" borderId="0" xfId="1"/>
    <xf numFmtId="0" fontId="6" fillId="15" borderId="0" xfId="1" applyFont="1" applyFill="1"/>
    <xf numFmtId="0" fontId="6" fillId="14" borderId="0" xfId="1" applyFont="1" applyFill="1"/>
    <xf numFmtId="0" fontId="6" fillId="0" borderId="0" xfId="1" applyFont="1"/>
    <xf numFmtId="0" fontId="6" fillId="16" borderId="0" xfId="1" applyFont="1" applyFill="1"/>
    <xf numFmtId="0" fontId="6" fillId="2" borderId="0" xfId="1" applyFont="1" applyFill="1"/>
    <xf numFmtId="0" fontId="6" fillId="0" borderId="0" xfId="1" applyFont="1" applyAlignment="1">
      <alignment horizontal="center"/>
    </xf>
    <xf numFmtId="0" fontId="6" fillId="0" borderId="0" xfId="1" applyFont="1" applyAlignment="1">
      <alignment horizontal="center" vertical="center"/>
    </xf>
    <xf numFmtId="0" fontId="7" fillId="0" borderId="0" xfId="1" applyFont="1"/>
    <xf numFmtId="0" fontId="5" fillId="0" borderId="0" xfId="1" applyAlignment="1">
      <alignment horizontal="center" vertical="center"/>
    </xf>
    <xf numFmtId="0" fontId="6" fillId="9" borderId="0" xfId="1" applyFont="1" applyFill="1"/>
    <xf numFmtId="0" fontId="8" fillId="0" borderId="0" xfId="1" applyFont="1" applyAlignment="1">
      <alignment horizontal="center"/>
    </xf>
    <xf numFmtId="0" fontId="9" fillId="0" borderId="0" xfId="1" applyFont="1" applyAlignment="1">
      <alignment horizontal="center"/>
    </xf>
    <xf numFmtId="0" fontId="8" fillId="0" borderId="0" xfId="1" applyFont="1"/>
    <xf numFmtId="0" fontId="9" fillId="0" borderId="0" xfId="1" applyFont="1"/>
    <xf numFmtId="0" fontId="6" fillId="0" borderId="0" xfId="1" applyFont="1" applyAlignment="1">
      <alignment wrapText="1"/>
    </xf>
    <xf numFmtId="0" fontId="5" fillId="10" borderId="0" xfId="1" applyFill="1"/>
    <xf numFmtId="0" fontId="10" fillId="17" borderId="0" xfId="1" applyFont="1" applyFill="1"/>
  </cellXfs>
  <cellStyles count="2">
    <cellStyle name="Normalny" xfId="0" builtinId="0"/>
    <cellStyle name="Normalny 2" xfId="1" xr:uid="{9CDF4348-C3C9-42B3-A4A5-F241640912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142875</xdr:colOff>
      <xdr:row>0</xdr:row>
      <xdr:rowOff>171450</xdr:rowOff>
    </xdr:from>
    <xdr:to>
      <xdr:col>25</xdr:col>
      <xdr:colOff>160856</xdr:colOff>
      <xdr:row>17</xdr:row>
      <xdr:rowOff>113902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A4FA0159-9ADC-4C2F-94ED-E5E4827F2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677275" y="171450"/>
          <a:ext cx="8552381" cy="3180952"/>
        </a:xfrm>
        <a:prstGeom prst="rect">
          <a:avLst/>
        </a:prstGeom>
      </xdr:spPr>
    </xdr:pic>
    <xdr:clientData/>
  </xdr:twoCellAnchor>
  <xdr:twoCellAnchor editAs="oneCell">
    <xdr:from>
      <xdr:col>11</xdr:col>
      <xdr:colOff>152400</xdr:colOff>
      <xdr:row>18</xdr:row>
      <xdr:rowOff>152400</xdr:rowOff>
    </xdr:from>
    <xdr:to>
      <xdr:col>22</xdr:col>
      <xdr:colOff>132514</xdr:colOff>
      <xdr:row>37</xdr:row>
      <xdr:rowOff>9090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67234D0A-E87F-4045-AB06-292708CC07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686800" y="3581400"/>
          <a:ext cx="6685714" cy="347619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26</xdr:col>
      <xdr:colOff>84648</xdr:colOff>
      <xdr:row>24</xdr:row>
      <xdr:rowOff>142309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DCBEB4C0-BBAC-43C9-889A-5398918BF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190500"/>
          <a:ext cx="8619048" cy="4523809"/>
        </a:xfrm>
        <a:prstGeom prst="rect">
          <a:avLst/>
        </a:prstGeom>
      </xdr:spPr>
    </xdr:pic>
    <xdr:clientData/>
  </xdr:twoCellAnchor>
  <xdr:twoCellAnchor editAs="oneCell">
    <xdr:from>
      <xdr:col>11</xdr:col>
      <xdr:colOff>581025</xdr:colOff>
      <xdr:row>25</xdr:row>
      <xdr:rowOff>161925</xdr:rowOff>
    </xdr:from>
    <xdr:to>
      <xdr:col>20</xdr:col>
      <xdr:colOff>457200</xdr:colOff>
      <xdr:row>44</xdr:row>
      <xdr:rowOff>57891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96E96308-4288-428F-A32B-8EBC78393A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286625" y="4924425"/>
          <a:ext cx="5362575" cy="3515466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1</xdr:row>
      <xdr:rowOff>0</xdr:rowOff>
    </xdr:from>
    <xdr:to>
      <xdr:col>26</xdr:col>
      <xdr:colOff>84648</xdr:colOff>
      <xdr:row>24</xdr:row>
      <xdr:rowOff>142309</xdr:rowOff>
    </xdr:to>
    <xdr:pic>
      <xdr:nvPicPr>
        <xdr:cNvPr id="3" name="Obraz 2">
          <a:extLst>
            <a:ext uri="{FF2B5EF4-FFF2-40B4-BE49-F238E27FC236}">
              <a16:creationId xmlns:a16="http://schemas.microsoft.com/office/drawing/2014/main" id="{15FD89AE-B2AC-4519-AA83-A8969837CC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15200" y="190500"/>
          <a:ext cx="8619048" cy="452380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285750</xdr:colOff>
      <xdr:row>2</xdr:row>
      <xdr:rowOff>114300</xdr:rowOff>
    </xdr:from>
    <xdr:to>
      <xdr:col>28</xdr:col>
      <xdr:colOff>113255</xdr:colOff>
      <xdr:row>19</xdr:row>
      <xdr:rowOff>123390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4E9B851D-CC75-4795-9E55-E58159269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20150" y="504825"/>
          <a:ext cx="8361905" cy="347619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438150</xdr:colOff>
      <xdr:row>1</xdr:row>
      <xdr:rowOff>19050</xdr:rowOff>
    </xdr:from>
    <xdr:to>
      <xdr:col>9</xdr:col>
      <xdr:colOff>419100</xdr:colOff>
      <xdr:row>21</xdr:row>
      <xdr:rowOff>123825</xdr:rowOff>
    </xdr:to>
    <xdr:sp macro="" textlink="">
      <xdr:nvSpPr>
        <xdr:cNvPr id="2" name="pole tekstowe 1">
          <a:extLst>
            <a:ext uri="{FF2B5EF4-FFF2-40B4-BE49-F238E27FC236}">
              <a16:creationId xmlns:a16="http://schemas.microsoft.com/office/drawing/2014/main" id="{87BBC122-8BA4-44C1-8120-9DF95DE04006}"/>
            </a:ext>
          </a:extLst>
        </xdr:cNvPr>
        <xdr:cNvSpPr txBox="1"/>
      </xdr:nvSpPr>
      <xdr:spPr>
        <a:xfrm>
          <a:off x="438150" y="200025"/>
          <a:ext cx="6153150" cy="37623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pl-PL" sz="1200" b="1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Problem do rozwiązania</a:t>
          </a:r>
          <a:endParaRPr lang="pl-PL" sz="1200" cap="none" baseline="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Opis sytuacji decyzyjnej (dot. okresu 1 miesiąca):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samochodowy sprzedaje 5 typów pojazdu: A, B, C, D i E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pojazdy typu A i B sprzedają się najlepiej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cena hurtowa pojazdu jest zróżnicowana: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A: 6 tys. €,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cena hurtowa pojazdu B: 4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jednostkowy zysk ze sprzedaży pojazdów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A wynosi 300 €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zysk netto ze sprzedaży B wynosi 500 €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czas przygotowania i sprzedaży pojazdu jest zróżnicowany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10 godz. dla pojazdu A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20 godz. dla pojazdu B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dealer posiada ograniczone zasoby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czasu pracy personelu: 3 000 godz. 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zasobów finansowych: 405 tys. €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- maksymalna dostępna liczba pojazdów typu A: 50 szt.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 </a:t>
          </a:r>
          <a:r>
            <a:rPr lang="pl-PL" sz="1200" u="sng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Określenie problemu:</a:t>
          </a:r>
        </a:p>
        <a:p>
          <a:r>
            <a:rPr lang="pl-PL" sz="1200" cap="none" baseline="0">
              <a:solidFill>
                <a:schemeClr val="dk1"/>
              </a:solidFill>
              <a:latin typeface="+mn-lt"/>
              <a:ea typeface="+mn-ea"/>
              <a:cs typeface="+mn-cs"/>
            </a:rPr>
            <a:t>– ile sprzedawać pojazdów typu A i B, aby maksymalizować zysk ze sprzedaży tych pojazdów ?</a:t>
          </a:r>
        </a:p>
        <a:p>
          <a:endParaRPr lang="pl-PL" sz="1200" cap="none" baseline="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47625</xdr:rowOff>
    </xdr:from>
    <xdr:to>
      <xdr:col>9</xdr:col>
      <xdr:colOff>533400</xdr:colOff>
      <xdr:row>7</xdr:row>
      <xdr:rowOff>0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A1A3827A-AA5D-4D0A-8A29-408697C4B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47625"/>
          <a:ext cx="7524750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A5970-C891-44DD-994E-F51AED8978FE}">
  <sheetPr>
    <tabColor rgb="FF00B050"/>
  </sheetPr>
  <dimension ref="A1:K23"/>
  <sheetViews>
    <sheetView workbookViewId="0">
      <selection activeCell="F18" sqref="F18"/>
    </sheetView>
  </sheetViews>
  <sheetFormatPr defaultRowHeight="14.25"/>
  <cols>
    <col min="2" max="2" width="14.86328125" customWidth="1"/>
    <col min="3" max="3" width="13.1328125" customWidth="1"/>
    <col min="7" max="7" width="14.86328125" customWidth="1"/>
    <col min="8" max="8" width="12" customWidth="1"/>
    <col min="10" max="10" width="14.46484375" customWidth="1"/>
    <col min="11" max="11" width="13" customWidth="1"/>
  </cols>
  <sheetData>
    <row r="1" spans="1:11">
      <c r="A1" s="3" t="s">
        <v>11</v>
      </c>
    </row>
    <row r="2" spans="1:11">
      <c r="A2" s="3" t="s">
        <v>0</v>
      </c>
      <c r="G2" s="3" t="s">
        <v>13</v>
      </c>
      <c r="H2" s="3" t="s">
        <v>45</v>
      </c>
    </row>
    <row r="3" spans="1:11">
      <c r="A3" s="4" t="s">
        <v>4</v>
      </c>
      <c r="B3" s="4" t="s">
        <v>5</v>
      </c>
      <c r="G3" t="s">
        <v>14</v>
      </c>
      <c r="H3" s="24">
        <f>A9*A4+B9*B4</f>
        <v>15400</v>
      </c>
    </row>
    <row r="4" spans="1:11">
      <c r="A4" s="22">
        <v>600</v>
      </c>
      <c r="B4" s="22">
        <v>800</v>
      </c>
    </row>
    <row r="5" spans="1:11">
      <c r="G5" s="3" t="s">
        <v>15</v>
      </c>
    </row>
    <row r="6" spans="1:11">
      <c r="A6" s="3" t="s">
        <v>12</v>
      </c>
      <c r="H6" s="10" t="s">
        <v>22</v>
      </c>
      <c r="I6" s="10" t="s">
        <v>20</v>
      </c>
      <c r="J6" s="10" t="s">
        <v>21</v>
      </c>
      <c r="K6" s="10" t="s">
        <v>24</v>
      </c>
    </row>
    <row r="7" spans="1:11">
      <c r="A7" s="3" t="s">
        <v>3</v>
      </c>
      <c r="G7" t="s">
        <v>16</v>
      </c>
      <c r="H7" s="11">
        <f>A13*A4+A17*B4</f>
        <v>48000</v>
      </c>
      <c r="I7" s="4" t="s">
        <v>19</v>
      </c>
      <c r="J7" s="12">
        <f>A21</f>
        <v>48000</v>
      </c>
      <c r="K7" s="9" t="s">
        <v>23</v>
      </c>
    </row>
    <row r="8" spans="1:11">
      <c r="A8" s="4" t="s">
        <v>1</v>
      </c>
      <c r="B8" s="4" t="s">
        <v>2</v>
      </c>
      <c r="G8" t="s">
        <v>17</v>
      </c>
      <c r="H8" s="11">
        <f>B13*A4+B17*B4</f>
        <v>20000</v>
      </c>
      <c r="I8" s="4" t="s">
        <v>19</v>
      </c>
      <c r="J8" s="12">
        <f>B21</f>
        <v>20000</v>
      </c>
      <c r="K8" s="9" t="s">
        <v>23</v>
      </c>
    </row>
    <row r="9" spans="1:11">
      <c r="A9" s="6">
        <v>7</v>
      </c>
      <c r="B9" s="6">
        <v>14</v>
      </c>
      <c r="G9" t="s">
        <v>18</v>
      </c>
      <c r="H9" s="11">
        <f>D13*A4+D17*B4</f>
        <v>93600</v>
      </c>
      <c r="I9" s="4" t="s">
        <v>26</v>
      </c>
      <c r="J9" s="12">
        <f>A23</f>
        <v>144000</v>
      </c>
      <c r="K9" s="9" t="s">
        <v>23</v>
      </c>
    </row>
    <row r="11" spans="1:11">
      <c r="A11" s="3" t="s">
        <v>9</v>
      </c>
    </row>
    <row r="12" spans="1:11">
      <c r="A12" s="7" t="s">
        <v>6</v>
      </c>
      <c r="B12" s="7" t="s">
        <v>7</v>
      </c>
      <c r="C12" s="7" t="s">
        <v>8</v>
      </c>
      <c r="D12" s="13" t="s">
        <v>25</v>
      </c>
      <c r="G12" s="3" t="s">
        <v>27</v>
      </c>
      <c r="H12" s="4">
        <f>H9/J9*100</f>
        <v>65</v>
      </c>
      <c r="I12" s="4" t="s">
        <v>28</v>
      </c>
    </row>
    <row r="13" spans="1:11">
      <c r="A13" s="8">
        <v>16</v>
      </c>
      <c r="B13" s="8">
        <v>20</v>
      </c>
      <c r="C13" s="8">
        <v>24</v>
      </c>
      <c r="D13" s="14">
        <f>SUM(A13:C13)</f>
        <v>60</v>
      </c>
    </row>
    <row r="15" spans="1:11">
      <c r="A15" s="3" t="s">
        <v>10</v>
      </c>
    </row>
    <row r="16" spans="1:11">
      <c r="A16" s="7" t="s">
        <v>6</v>
      </c>
      <c r="B16" s="7" t="s">
        <v>7</v>
      </c>
      <c r="C16" s="7" t="s">
        <v>8</v>
      </c>
      <c r="D16" s="13" t="s">
        <v>25</v>
      </c>
    </row>
    <row r="17" spans="1:4">
      <c r="A17" s="8">
        <v>48</v>
      </c>
      <c r="B17" s="8">
        <v>10</v>
      </c>
      <c r="C17" s="8">
        <v>14</v>
      </c>
      <c r="D17" s="14">
        <f>SUM(A17:C17)</f>
        <v>72</v>
      </c>
    </row>
    <row r="19" spans="1:4">
      <c r="A19" s="3" t="s">
        <v>31</v>
      </c>
    </row>
    <row r="20" spans="1:4">
      <c r="A20" s="3" t="s">
        <v>6</v>
      </c>
      <c r="B20" s="3" t="s">
        <v>29</v>
      </c>
    </row>
    <row r="21" spans="1:4">
      <c r="A21" s="12">
        <v>48000</v>
      </c>
      <c r="B21" s="12">
        <v>20000</v>
      </c>
    </row>
    <row r="22" spans="1:4">
      <c r="A22" s="3" t="s">
        <v>30</v>
      </c>
    </row>
    <row r="23" spans="1:4">
      <c r="A23" s="12">
        <v>144000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9346F3-9BA9-4B9E-ADA4-62598E96D69E}">
  <sheetPr>
    <tabColor rgb="FF00B050"/>
  </sheetPr>
  <dimension ref="A2:K16"/>
  <sheetViews>
    <sheetView workbookViewId="0">
      <selection activeCell="F21" sqref="F21"/>
    </sheetView>
  </sheetViews>
  <sheetFormatPr defaultRowHeight="14.25"/>
  <sheetData>
    <row r="2" spans="1:11">
      <c r="A2" s="3" t="s">
        <v>32</v>
      </c>
      <c r="H2" s="3" t="s">
        <v>13</v>
      </c>
      <c r="J2" s="3" t="s">
        <v>33</v>
      </c>
    </row>
    <row r="3" spans="1:11">
      <c r="A3" s="4" t="s">
        <v>34</v>
      </c>
      <c r="B3" s="4" t="s">
        <v>35</v>
      </c>
      <c r="H3" s="3" t="s">
        <v>14</v>
      </c>
      <c r="I3" s="23">
        <f>A16*A4+B16*B4</f>
        <v>1800</v>
      </c>
    </row>
    <row r="4" spans="1:11">
      <c r="A4" s="22">
        <v>30</v>
      </c>
      <c r="B4" s="22">
        <v>30</v>
      </c>
    </row>
    <row r="5" spans="1:11">
      <c r="A5" s="3" t="s">
        <v>36</v>
      </c>
      <c r="H5" s="3" t="s">
        <v>15</v>
      </c>
    </row>
    <row r="6" spans="1:11">
      <c r="A6" s="4" t="s">
        <v>37</v>
      </c>
      <c r="B6" s="4" t="s">
        <v>38</v>
      </c>
      <c r="H6" s="3" t="s">
        <v>16</v>
      </c>
      <c r="I6" s="19">
        <f>A7*A4+A10*B4</f>
        <v>480</v>
      </c>
      <c r="J6" s="4" t="s">
        <v>26</v>
      </c>
      <c r="K6" s="20">
        <f>A13</f>
        <v>480</v>
      </c>
    </row>
    <row r="7" spans="1:11">
      <c r="A7" s="6">
        <v>12</v>
      </c>
      <c r="B7" s="6">
        <v>8</v>
      </c>
      <c r="H7" s="3" t="s">
        <v>17</v>
      </c>
      <c r="I7" s="19">
        <f>B7*A4+B10*B4</f>
        <v>480</v>
      </c>
      <c r="J7" s="4" t="s">
        <v>26</v>
      </c>
      <c r="K7" s="20">
        <f>B13</f>
        <v>640</v>
      </c>
    </row>
    <row r="8" spans="1:11">
      <c r="A8" s="3" t="s">
        <v>39</v>
      </c>
      <c r="H8" s="3" t="s">
        <v>18</v>
      </c>
      <c r="I8" s="19">
        <f>A4</f>
        <v>30</v>
      </c>
      <c r="J8" s="4" t="s">
        <v>26</v>
      </c>
      <c r="K8" s="20">
        <f>B4</f>
        <v>30</v>
      </c>
    </row>
    <row r="9" spans="1:11">
      <c r="A9" s="4" t="s">
        <v>37</v>
      </c>
      <c r="B9" s="4" t="s">
        <v>38</v>
      </c>
    </row>
    <row r="10" spans="1:11">
      <c r="A10" s="6">
        <v>4</v>
      </c>
      <c r="B10" s="6">
        <v>8</v>
      </c>
    </row>
    <row r="11" spans="1:11">
      <c r="A11" s="3" t="s">
        <v>40</v>
      </c>
    </row>
    <row r="12" spans="1:11">
      <c r="A12" s="10" t="s">
        <v>37</v>
      </c>
      <c r="B12" s="10" t="s">
        <v>38</v>
      </c>
    </row>
    <row r="13" spans="1:11">
      <c r="A13" s="16">
        <v>480</v>
      </c>
      <c r="B13" s="16">
        <v>640</v>
      </c>
    </row>
    <row r="14" spans="1:11">
      <c r="A14" s="3" t="s">
        <v>41</v>
      </c>
    </row>
    <row r="15" spans="1:11">
      <c r="A15" s="4" t="s">
        <v>34</v>
      </c>
      <c r="B15" s="4" t="s">
        <v>35</v>
      </c>
    </row>
    <row r="16" spans="1:11">
      <c r="A16" s="17">
        <v>50</v>
      </c>
      <c r="B16" s="17">
        <v>10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3ED754-C556-4C1D-B0EF-4ABABEBA1AF3}">
  <dimension ref="A2:K16"/>
  <sheetViews>
    <sheetView workbookViewId="0">
      <selection activeCell="K9" sqref="K9"/>
    </sheetView>
  </sheetViews>
  <sheetFormatPr defaultRowHeight="14.25"/>
  <sheetData>
    <row r="2" spans="1:11">
      <c r="A2" s="3" t="s">
        <v>32</v>
      </c>
      <c r="H2" s="3" t="s">
        <v>13</v>
      </c>
      <c r="J2" s="3" t="s">
        <v>33</v>
      </c>
    </row>
    <row r="3" spans="1:11">
      <c r="A3" s="4" t="s">
        <v>34</v>
      </c>
      <c r="B3" s="4" t="s">
        <v>35</v>
      </c>
      <c r="H3" s="3" t="s">
        <v>14</v>
      </c>
      <c r="I3" s="15">
        <f>A16*A4+B16*B4</f>
        <v>1750.0000000000002</v>
      </c>
    </row>
    <row r="4" spans="1:11">
      <c r="A4" s="21">
        <v>29.166666666666668</v>
      </c>
      <c r="B4" s="21">
        <v>29.166666666666668</v>
      </c>
    </row>
    <row r="5" spans="1:11">
      <c r="A5" s="3" t="s">
        <v>36</v>
      </c>
      <c r="H5" s="3" t="s">
        <v>15</v>
      </c>
    </row>
    <row r="6" spans="1:11">
      <c r="A6" s="4" t="s">
        <v>37</v>
      </c>
      <c r="B6" s="4" t="s">
        <v>38</v>
      </c>
      <c r="C6" s="4" t="s">
        <v>42</v>
      </c>
      <c r="H6" s="3" t="s">
        <v>16</v>
      </c>
      <c r="I6" s="19">
        <f>A7*A4+A10*B4</f>
        <v>466.66666666666669</v>
      </c>
      <c r="J6" s="4" t="s">
        <v>26</v>
      </c>
      <c r="K6" s="20">
        <f>A13</f>
        <v>480</v>
      </c>
    </row>
    <row r="7" spans="1:11">
      <c r="A7" s="6">
        <v>12</v>
      </c>
      <c r="B7" s="6">
        <v>8</v>
      </c>
      <c r="C7" s="5">
        <v>5</v>
      </c>
      <c r="H7" s="3" t="s">
        <v>17</v>
      </c>
      <c r="I7" s="19">
        <f>B7*A4+B10*B4</f>
        <v>466.66666666666669</v>
      </c>
      <c r="J7" s="4" t="s">
        <v>26</v>
      </c>
      <c r="K7" s="20">
        <f>B13</f>
        <v>640</v>
      </c>
    </row>
    <row r="8" spans="1:11">
      <c r="A8" s="3" t="s">
        <v>39</v>
      </c>
      <c r="H8" s="3" t="s">
        <v>18</v>
      </c>
      <c r="I8" s="19">
        <f>A4</f>
        <v>29.166666666666668</v>
      </c>
      <c r="J8" s="4" t="s">
        <v>26</v>
      </c>
      <c r="K8" s="20">
        <f>B4</f>
        <v>29.166666666666668</v>
      </c>
    </row>
    <row r="9" spans="1:11">
      <c r="A9" s="4" t="s">
        <v>37</v>
      </c>
      <c r="B9" s="4" t="s">
        <v>38</v>
      </c>
      <c r="C9" s="4" t="s">
        <v>42</v>
      </c>
      <c r="H9" s="3" t="s">
        <v>43</v>
      </c>
      <c r="I9" s="19">
        <f>C7*A4+C10*B4</f>
        <v>350</v>
      </c>
      <c r="J9" s="4" t="s">
        <v>44</v>
      </c>
      <c r="K9" s="20">
        <f>C13</f>
        <v>350</v>
      </c>
    </row>
    <row r="10" spans="1:11">
      <c r="A10" s="6">
        <v>4</v>
      </c>
      <c r="B10" s="6">
        <v>8</v>
      </c>
      <c r="C10" s="5">
        <v>7</v>
      </c>
    </row>
    <row r="11" spans="1:11">
      <c r="A11" s="3" t="s">
        <v>40</v>
      </c>
    </row>
    <row r="12" spans="1:11">
      <c r="A12" s="4" t="s">
        <v>37</v>
      </c>
      <c r="B12" s="4" t="s">
        <v>38</v>
      </c>
      <c r="C12" s="4" t="s">
        <v>42</v>
      </c>
    </row>
    <row r="13" spans="1:11">
      <c r="A13" s="16">
        <v>480</v>
      </c>
      <c r="B13" s="16">
        <v>640</v>
      </c>
      <c r="C13" s="16">
        <v>350</v>
      </c>
    </row>
    <row r="14" spans="1:11">
      <c r="A14" s="3" t="s">
        <v>41</v>
      </c>
    </row>
    <row r="15" spans="1:11">
      <c r="A15" s="4" t="s">
        <v>34</v>
      </c>
      <c r="B15" s="4" t="s">
        <v>35</v>
      </c>
    </row>
    <row r="16" spans="1:11">
      <c r="A16" s="17">
        <v>50</v>
      </c>
      <c r="B16" s="17">
        <v>10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60B088-4812-4CC6-BBAC-B8F3A52B454D}">
  <sheetPr>
    <tabColor rgb="FF00B050"/>
  </sheetPr>
  <dimension ref="A1:M22"/>
  <sheetViews>
    <sheetView workbookViewId="0">
      <selection activeCell="G11" sqref="G11"/>
    </sheetView>
  </sheetViews>
  <sheetFormatPr defaultRowHeight="14.25"/>
  <cols>
    <col min="10" max="10" width="12" customWidth="1"/>
  </cols>
  <sheetData>
    <row r="1" spans="1:13">
      <c r="A1" s="3" t="s">
        <v>11</v>
      </c>
    </row>
    <row r="2" spans="1:13" ht="14.65" thickBot="1">
      <c r="A2" s="3" t="s">
        <v>46</v>
      </c>
    </row>
    <row r="3" spans="1:13" ht="14.65" thickBot="1">
      <c r="A3" s="25" t="s">
        <v>47</v>
      </c>
      <c r="B3" s="26" t="s">
        <v>48</v>
      </c>
      <c r="C3" s="26" t="s">
        <v>49</v>
      </c>
      <c r="D3" s="26" t="s">
        <v>50</v>
      </c>
      <c r="E3" s="26" t="s">
        <v>51</v>
      </c>
      <c r="F3" s="26" t="s">
        <v>52</v>
      </c>
      <c r="G3" s="26" t="s">
        <v>53</v>
      </c>
      <c r="J3" s="29" t="s">
        <v>13</v>
      </c>
    </row>
    <row r="4" spans="1:13">
      <c r="A4" s="1">
        <v>600</v>
      </c>
      <c r="B4" s="1">
        <v>0</v>
      </c>
      <c r="C4" s="1">
        <v>0</v>
      </c>
      <c r="D4" s="1">
        <v>0</v>
      </c>
      <c r="E4" s="1">
        <v>1800</v>
      </c>
      <c r="F4" s="1">
        <v>0</v>
      </c>
      <c r="G4" s="1">
        <v>400</v>
      </c>
      <c r="J4" s="3" t="s">
        <v>14</v>
      </c>
      <c r="K4" s="2">
        <f>SUMPRODUCT(A4:G4,B22:H22)</f>
        <v>220</v>
      </c>
    </row>
    <row r="6" spans="1:13">
      <c r="A6" s="3" t="s">
        <v>12</v>
      </c>
      <c r="J6" s="3" t="s">
        <v>64</v>
      </c>
    </row>
    <row r="7" spans="1:13">
      <c r="A7" s="3" t="s">
        <v>57</v>
      </c>
      <c r="J7" s="3" t="s">
        <v>16</v>
      </c>
      <c r="K7" s="30">
        <f>SUMPRODUCT(B19:H19,A4:G4)</f>
        <v>1200</v>
      </c>
      <c r="L7" s="4" t="s">
        <v>44</v>
      </c>
      <c r="M7" s="18">
        <f>A15</f>
        <v>1200</v>
      </c>
    </row>
    <row r="8" spans="1:13">
      <c r="A8">
        <v>1200</v>
      </c>
      <c r="J8" s="3" t="s">
        <v>17</v>
      </c>
      <c r="K8" s="30">
        <f>SUMPRODUCT(A4:G4,B20:H20)</f>
        <v>3600</v>
      </c>
      <c r="L8" s="4" t="s">
        <v>44</v>
      </c>
      <c r="M8" s="18">
        <f>B15</f>
        <v>3600</v>
      </c>
    </row>
    <row r="9" spans="1:13">
      <c r="A9" s="3" t="s">
        <v>58</v>
      </c>
      <c r="J9" s="3" t="s">
        <v>18</v>
      </c>
      <c r="K9" s="30">
        <f>SUMPRODUCT(A4:G4,B21:H21)</f>
        <v>6000</v>
      </c>
      <c r="L9" s="4" t="s">
        <v>44</v>
      </c>
      <c r="M9" s="18">
        <f>C15</f>
        <v>6000</v>
      </c>
    </row>
    <row r="10" spans="1:13">
      <c r="A10" s="4" t="s">
        <v>54</v>
      </c>
      <c r="B10" s="4" t="s">
        <v>55</v>
      </c>
      <c r="C10" s="4" t="s">
        <v>56</v>
      </c>
    </row>
    <row r="11" spans="1:13">
      <c r="A11" s="10">
        <v>1</v>
      </c>
      <c r="B11" s="10">
        <v>3</v>
      </c>
      <c r="C11" s="10">
        <v>5</v>
      </c>
    </row>
    <row r="13" spans="1:13">
      <c r="A13" s="3" t="s">
        <v>59</v>
      </c>
    </row>
    <row r="14" spans="1:13">
      <c r="A14" s="4" t="s">
        <v>54</v>
      </c>
      <c r="B14" s="4" t="s">
        <v>55</v>
      </c>
      <c r="C14" s="4" t="s">
        <v>56</v>
      </c>
    </row>
    <row r="15" spans="1:13">
      <c r="A15" s="10">
        <f>A11*A8</f>
        <v>1200</v>
      </c>
      <c r="B15" s="10">
        <f>B11*A8</f>
        <v>3600</v>
      </c>
      <c r="C15" s="10">
        <f>C11*A8</f>
        <v>6000</v>
      </c>
    </row>
    <row r="17" spans="1:9" ht="14.65" thickBot="1">
      <c r="A17" t="s">
        <v>60</v>
      </c>
    </row>
    <row r="18" spans="1:9" ht="14.65" thickBot="1">
      <c r="A18" s="3" t="s">
        <v>62</v>
      </c>
      <c r="B18" s="25" t="s">
        <v>47</v>
      </c>
      <c r="C18" s="26" t="s">
        <v>48</v>
      </c>
      <c r="D18" s="26" t="s">
        <v>49</v>
      </c>
      <c r="E18" s="26" t="s">
        <v>50</v>
      </c>
      <c r="F18" s="26" t="s">
        <v>51</v>
      </c>
      <c r="G18" s="26" t="s">
        <v>52</v>
      </c>
      <c r="H18" s="26" t="s">
        <v>53</v>
      </c>
    </row>
    <row r="19" spans="1:9" ht="14.65" thickBot="1">
      <c r="A19" s="4" t="s">
        <v>54</v>
      </c>
      <c r="B19" s="27">
        <v>2</v>
      </c>
      <c r="C19" s="28">
        <v>1</v>
      </c>
      <c r="D19" s="28">
        <v>1</v>
      </c>
      <c r="E19" s="28">
        <v>0</v>
      </c>
      <c r="F19" s="28">
        <v>0</v>
      </c>
      <c r="G19" s="28">
        <v>0</v>
      </c>
      <c r="H19" s="28">
        <v>0</v>
      </c>
    </row>
    <row r="20" spans="1:9" ht="14.65" thickBot="1">
      <c r="A20" s="4" t="s">
        <v>55</v>
      </c>
      <c r="B20" s="27">
        <v>0</v>
      </c>
      <c r="C20" s="28">
        <v>1</v>
      </c>
      <c r="D20" s="28">
        <v>0</v>
      </c>
      <c r="E20" s="28">
        <v>3</v>
      </c>
      <c r="F20" s="28">
        <v>2</v>
      </c>
      <c r="G20" s="28">
        <v>1</v>
      </c>
      <c r="H20" s="28">
        <v>0</v>
      </c>
    </row>
    <row r="21" spans="1:9" ht="14.65" thickBot="1">
      <c r="A21" s="4" t="s">
        <v>56</v>
      </c>
      <c r="B21" s="27">
        <v>0</v>
      </c>
      <c r="C21" s="28">
        <v>1</v>
      </c>
      <c r="D21" s="28">
        <v>3</v>
      </c>
      <c r="E21" s="28">
        <v>0</v>
      </c>
      <c r="F21" s="28">
        <v>2</v>
      </c>
      <c r="G21" s="28">
        <v>4</v>
      </c>
      <c r="H21" s="28">
        <v>6</v>
      </c>
    </row>
    <row r="22" spans="1:9" ht="14.65" thickBot="1">
      <c r="A22" s="4" t="s">
        <v>61</v>
      </c>
      <c r="B22" s="27">
        <v>0</v>
      </c>
      <c r="C22" s="28">
        <v>0.5</v>
      </c>
      <c r="D22" s="28">
        <v>0.5</v>
      </c>
      <c r="E22" s="28">
        <v>0.1</v>
      </c>
      <c r="F22" s="28">
        <v>0.1</v>
      </c>
      <c r="G22" s="28">
        <v>0.1</v>
      </c>
      <c r="H22" s="28">
        <v>0.1</v>
      </c>
      <c r="I22" s="3" t="s">
        <v>63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725EE0-7482-4906-9CD4-28D16A5F9DDC}">
  <dimension ref="K1:P17"/>
  <sheetViews>
    <sheetView workbookViewId="0">
      <selection activeCell="K16" sqref="K16"/>
    </sheetView>
  </sheetViews>
  <sheetFormatPr defaultRowHeight="13.5"/>
  <cols>
    <col min="1" max="10" width="9.1328125" style="31"/>
    <col min="11" max="11" width="17.6640625" style="31" customWidth="1"/>
    <col min="12" max="12" width="14.46484375" style="31" customWidth="1"/>
    <col min="13" max="13" width="15.33203125" style="31" customWidth="1"/>
    <col min="14" max="14" width="9.1328125" style="31"/>
    <col min="15" max="15" width="23.53125" style="31" customWidth="1"/>
    <col min="16" max="266" width="9.1328125" style="31"/>
    <col min="267" max="267" width="17.6640625" style="31" customWidth="1"/>
    <col min="268" max="268" width="9.1328125" style="31"/>
    <col min="269" max="269" width="15.33203125" style="31" customWidth="1"/>
    <col min="270" max="270" width="9.1328125" style="31"/>
    <col min="271" max="271" width="23.53125" style="31" customWidth="1"/>
    <col min="272" max="522" width="9.1328125" style="31"/>
    <col min="523" max="523" width="17.6640625" style="31" customWidth="1"/>
    <col min="524" max="524" width="9.1328125" style="31"/>
    <col min="525" max="525" width="15.33203125" style="31" customWidth="1"/>
    <col min="526" max="526" width="9.1328125" style="31"/>
    <col min="527" max="527" width="23.53125" style="31" customWidth="1"/>
    <col min="528" max="778" width="9.1328125" style="31"/>
    <col min="779" max="779" width="17.6640625" style="31" customWidth="1"/>
    <col min="780" max="780" width="9.1328125" style="31"/>
    <col min="781" max="781" width="15.33203125" style="31" customWidth="1"/>
    <col min="782" max="782" width="9.1328125" style="31"/>
    <col min="783" max="783" width="23.53125" style="31" customWidth="1"/>
    <col min="784" max="1034" width="9.1328125" style="31"/>
    <col min="1035" max="1035" width="17.6640625" style="31" customWidth="1"/>
    <col min="1036" max="1036" width="9.1328125" style="31"/>
    <col min="1037" max="1037" width="15.33203125" style="31" customWidth="1"/>
    <col min="1038" max="1038" width="9.1328125" style="31"/>
    <col min="1039" max="1039" width="23.53125" style="31" customWidth="1"/>
    <col min="1040" max="1290" width="9.1328125" style="31"/>
    <col min="1291" max="1291" width="17.6640625" style="31" customWidth="1"/>
    <col min="1292" max="1292" width="9.1328125" style="31"/>
    <col min="1293" max="1293" width="15.33203125" style="31" customWidth="1"/>
    <col min="1294" max="1294" width="9.1328125" style="31"/>
    <col min="1295" max="1295" width="23.53125" style="31" customWidth="1"/>
    <col min="1296" max="1546" width="9.1328125" style="31"/>
    <col min="1547" max="1547" width="17.6640625" style="31" customWidth="1"/>
    <col min="1548" max="1548" width="9.1328125" style="31"/>
    <col min="1549" max="1549" width="15.33203125" style="31" customWidth="1"/>
    <col min="1550" max="1550" width="9.1328125" style="31"/>
    <col min="1551" max="1551" width="23.53125" style="31" customWidth="1"/>
    <col min="1552" max="1802" width="9.1328125" style="31"/>
    <col min="1803" max="1803" width="17.6640625" style="31" customWidth="1"/>
    <col min="1804" max="1804" width="9.1328125" style="31"/>
    <col min="1805" max="1805" width="15.33203125" style="31" customWidth="1"/>
    <col min="1806" max="1806" width="9.1328125" style="31"/>
    <col min="1807" max="1807" width="23.53125" style="31" customWidth="1"/>
    <col min="1808" max="2058" width="9.1328125" style="31"/>
    <col min="2059" max="2059" width="17.6640625" style="31" customWidth="1"/>
    <col min="2060" max="2060" width="9.1328125" style="31"/>
    <col min="2061" max="2061" width="15.33203125" style="31" customWidth="1"/>
    <col min="2062" max="2062" width="9.1328125" style="31"/>
    <col min="2063" max="2063" width="23.53125" style="31" customWidth="1"/>
    <col min="2064" max="2314" width="9.1328125" style="31"/>
    <col min="2315" max="2315" width="17.6640625" style="31" customWidth="1"/>
    <col min="2316" max="2316" width="9.1328125" style="31"/>
    <col min="2317" max="2317" width="15.33203125" style="31" customWidth="1"/>
    <col min="2318" max="2318" width="9.1328125" style="31"/>
    <col min="2319" max="2319" width="23.53125" style="31" customWidth="1"/>
    <col min="2320" max="2570" width="9.1328125" style="31"/>
    <col min="2571" max="2571" width="17.6640625" style="31" customWidth="1"/>
    <col min="2572" max="2572" width="9.1328125" style="31"/>
    <col min="2573" max="2573" width="15.33203125" style="31" customWidth="1"/>
    <col min="2574" max="2574" width="9.1328125" style="31"/>
    <col min="2575" max="2575" width="23.53125" style="31" customWidth="1"/>
    <col min="2576" max="2826" width="9.1328125" style="31"/>
    <col min="2827" max="2827" width="17.6640625" style="31" customWidth="1"/>
    <col min="2828" max="2828" width="9.1328125" style="31"/>
    <col min="2829" max="2829" width="15.33203125" style="31" customWidth="1"/>
    <col min="2830" max="2830" width="9.1328125" style="31"/>
    <col min="2831" max="2831" width="23.53125" style="31" customWidth="1"/>
    <col min="2832" max="3082" width="9.1328125" style="31"/>
    <col min="3083" max="3083" width="17.6640625" style="31" customWidth="1"/>
    <col min="3084" max="3084" width="9.1328125" style="31"/>
    <col min="3085" max="3085" width="15.33203125" style="31" customWidth="1"/>
    <col min="3086" max="3086" width="9.1328125" style="31"/>
    <col min="3087" max="3087" width="23.53125" style="31" customWidth="1"/>
    <col min="3088" max="3338" width="9.1328125" style="31"/>
    <col min="3339" max="3339" width="17.6640625" style="31" customWidth="1"/>
    <col min="3340" max="3340" width="9.1328125" style="31"/>
    <col min="3341" max="3341" width="15.33203125" style="31" customWidth="1"/>
    <col min="3342" max="3342" width="9.1328125" style="31"/>
    <col min="3343" max="3343" width="23.53125" style="31" customWidth="1"/>
    <col min="3344" max="3594" width="9.1328125" style="31"/>
    <col min="3595" max="3595" width="17.6640625" style="31" customWidth="1"/>
    <col min="3596" max="3596" width="9.1328125" style="31"/>
    <col min="3597" max="3597" width="15.33203125" style="31" customWidth="1"/>
    <col min="3598" max="3598" width="9.1328125" style="31"/>
    <col min="3599" max="3599" width="23.53125" style="31" customWidth="1"/>
    <col min="3600" max="3850" width="9.1328125" style="31"/>
    <col min="3851" max="3851" width="17.6640625" style="31" customWidth="1"/>
    <col min="3852" max="3852" width="9.1328125" style="31"/>
    <col min="3853" max="3853" width="15.33203125" style="31" customWidth="1"/>
    <col min="3854" max="3854" width="9.1328125" style="31"/>
    <col min="3855" max="3855" width="23.53125" style="31" customWidth="1"/>
    <col min="3856" max="4106" width="9.1328125" style="31"/>
    <col min="4107" max="4107" width="17.6640625" style="31" customWidth="1"/>
    <col min="4108" max="4108" width="9.1328125" style="31"/>
    <col min="4109" max="4109" width="15.33203125" style="31" customWidth="1"/>
    <col min="4110" max="4110" width="9.1328125" style="31"/>
    <col min="4111" max="4111" width="23.53125" style="31" customWidth="1"/>
    <col min="4112" max="4362" width="9.1328125" style="31"/>
    <col min="4363" max="4363" width="17.6640625" style="31" customWidth="1"/>
    <col min="4364" max="4364" width="9.1328125" style="31"/>
    <col min="4365" max="4365" width="15.33203125" style="31" customWidth="1"/>
    <col min="4366" max="4366" width="9.1328125" style="31"/>
    <col min="4367" max="4367" width="23.53125" style="31" customWidth="1"/>
    <col min="4368" max="4618" width="9.1328125" style="31"/>
    <col min="4619" max="4619" width="17.6640625" style="31" customWidth="1"/>
    <col min="4620" max="4620" width="9.1328125" style="31"/>
    <col min="4621" max="4621" width="15.33203125" style="31" customWidth="1"/>
    <col min="4622" max="4622" width="9.1328125" style="31"/>
    <col min="4623" max="4623" width="23.53125" style="31" customWidth="1"/>
    <col min="4624" max="4874" width="9.1328125" style="31"/>
    <col min="4875" max="4875" width="17.6640625" style="31" customWidth="1"/>
    <col min="4876" max="4876" width="9.1328125" style="31"/>
    <col min="4877" max="4877" width="15.33203125" style="31" customWidth="1"/>
    <col min="4878" max="4878" width="9.1328125" style="31"/>
    <col min="4879" max="4879" width="23.53125" style="31" customWidth="1"/>
    <col min="4880" max="5130" width="9.1328125" style="31"/>
    <col min="5131" max="5131" width="17.6640625" style="31" customWidth="1"/>
    <col min="5132" max="5132" width="9.1328125" style="31"/>
    <col min="5133" max="5133" width="15.33203125" style="31" customWidth="1"/>
    <col min="5134" max="5134" width="9.1328125" style="31"/>
    <col min="5135" max="5135" width="23.53125" style="31" customWidth="1"/>
    <col min="5136" max="5386" width="9.1328125" style="31"/>
    <col min="5387" max="5387" width="17.6640625" style="31" customWidth="1"/>
    <col min="5388" max="5388" width="9.1328125" style="31"/>
    <col min="5389" max="5389" width="15.33203125" style="31" customWidth="1"/>
    <col min="5390" max="5390" width="9.1328125" style="31"/>
    <col min="5391" max="5391" width="23.53125" style="31" customWidth="1"/>
    <col min="5392" max="5642" width="9.1328125" style="31"/>
    <col min="5643" max="5643" width="17.6640625" style="31" customWidth="1"/>
    <col min="5644" max="5644" width="9.1328125" style="31"/>
    <col min="5645" max="5645" width="15.33203125" style="31" customWidth="1"/>
    <col min="5646" max="5646" width="9.1328125" style="31"/>
    <col min="5647" max="5647" width="23.53125" style="31" customWidth="1"/>
    <col min="5648" max="5898" width="9.1328125" style="31"/>
    <col min="5899" max="5899" width="17.6640625" style="31" customWidth="1"/>
    <col min="5900" max="5900" width="9.1328125" style="31"/>
    <col min="5901" max="5901" width="15.33203125" style="31" customWidth="1"/>
    <col min="5902" max="5902" width="9.1328125" style="31"/>
    <col min="5903" max="5903" width="23.53125" style="31" customWidth="1"/>
    <col min="5904" max="6154" width="9.1328125" style="31"/>
    <col min="6155" max="6155" width="17.6640625" style="31" customWidth="1"/>
    <col min="6156" max="6156" width="9.1328125" style="31"/>
    <col min="6157" max="6157" width="15.33203125" style="31" customWidth="1"/>
    <col min="6158" max="6158" width="9.1328125" style="31"/>
    <col min="6159" max="6159" width="23.53125" style="31" customWidth="1"/>
    <col min="6160" max="6410" width="9.1328125" style="31"/>
    <col min="6411" max="6411" width="17.6640625" style="31" customWidth="1"/>
    <col min="6412" max="6412" width="9.1328125" style="31"/>
    <col min="6413" max="6413" width="15.33203125" style="31" customWidth="1"/>
    <col min="6414" max="6414" width="9.1328125" style="31"/>
    <col min="6415" max="6415" width="23.53125" style="31" customWidth="1"/>
    <col min="6416" max="6666" width="9.1328125" style="31"/>
    <col min="6667" max="6667" width="17.6640625" style="31" customWidth="1"/>
    <col min="6668" max="6668" width="9.1328125" style="31"/>
    <col min="6669" max="6669" width="15.33203125" style="31" customWidth="1"/>
    <col min="6670" max="6670" width="9.1328125" style="31"/>
    <col min="6671" max="6671" width="23.53125" style="31" customWidth="1"/>
    <col min="6672" max="6922" width="9.1328125" style="31"/>
    <col min="6923" max="6923" width="17.6640625" style="31" customWidth="1"/>
    <col min="6924" max="6924" width="9.1328125" style="31"/>
    <col min="6925" max="6925" width="15.33203125" style="31" customWidth="1"/>
    <col min="6926" max="6926" width="9.1328125" style="31"/>
    <col min="6927" max="6927" width="23.53125" style="31" customWidth="1"/>
    <col min="6928" max="7178" width="9.1328125" style="31"/>
    <col min="7179" max="7179" width="17.6640625" style="31" customWidth="1"/>
    <col min="7180" max="7180" width="9.1328125" style="31"/>
    <col min="7181" max="7181" width="15.33203125" style="31" customWidth="1"/>
    <col min="7182" max="7182" width="9.1328125" style="31"/>
    <col min="7183" max="7183" width="23.53125" style="31" customWidth="1"/>
    <col min="7184" max="7434" width="9.1328125" style="31"/>
    <col min="7435" max="7435" width="17.6640625" style="31" customWidth="1"/>
    <col min="7436" max="7436" width="9.1328125" style="31"/>
    <col min="7437" max="7437" width="15.33203125" style="31" customWidth="1"/>
    <col min="7438" max="7438" width="9.1328125" style="31"/>
    <col min="7439" max="7439" width="23.53125" style="31" customWidth="1"/>
    <col min="7440" max="7690" width="9.1328125" style="31"/>
    <col min="7691" max="7691" width="17.6640625" style="31" customWidth="1"/>
    <col min="7692" max="7692" width="9.1328125" style="31"/>
    <col min="7693" max="7693" width="15.33203125" style="31" customWidth="1"/>
    <col min="7694" max="7694" width="9.1328125" style="31"/>
    <col min="7695" max="7695" width="23.53125" style="31" customWidth="1"/>
    <col min="7696" max="7946" width="9.1328125" style="31"/>
    <col min="7947" max="7947" width="17.6640625" style="31" customWidth="1"/>
    <col min="7948" max="7948" width="9.1328125" style="31"/>
    <col min="7949" max="7949" width="15.33203125" style="31" customWidth="1"/>
    <col min="7950" max="7950" width="9.1328125" style="31"/>
    <col min="7951" max="7951" width="23.53125" style="31" customWidth="1"/>
    <col min="7952" max="8202" width="9.1328125" style="31"/>
    <col min="8203" max="8203" width="17.6640625" style="31" customWidth="1"/>
    <col min="8204" max="8204" width="9.1328125" style="31"/>
    <col min="8205" max="8205" width="15.33203125" style="31" customWidth="1"/>
    <col min="8206" max="8206" width="9.1328125" style="31"/>
    <col min="8207" max="8207" width="23.53125" style="31" customWidth="1"/>
    <col min="8208" max="8458" width="9.1328125" style="31"/>
    <col min="8459" max="8459" width="17.6640625" style="31" customWidth="1"/>
    <col min="8460" max="8460" width="9.1328125" style="31"/>
    <col min="8461" max="8461" width="15.33203125" style="31" customWidth="1"/>
    <col min="8462" max="8462" width="9.1328125" style="31"/>
    <col min="8463" max="8463" width="23.53125" style="31" customWidth="1"/>
    <col min="8464" max="8714" width="9.1328125" style="31"/>
    <col min="8715" max="8715" width="17.6640625" style="31" customWidth="1"/>
    <col min="8716" max="8716" width="9.1328125" style="31"/>
    <col min="8717" max="8717" width="15.33203125" style="31" customWidth="1"/>
    <col min="8718" max="8718" width="9.1328125" style="31"/>
    <col min="8719" max="8719" width="23.53125" style="31" customWidth="1"/>
    <col min="8720" max="8970" width="9.1328125" style="31"/>
    <col min="8971" max="8971" width="17.6640625" style="31" customWidth="1"/>
    <col min="8972" max="8972" width="9.1328125" style="31"/>
    <col min="8973" max="8973" width="15.33203125" style="31" customWidth="1"/>
    <col min="8974" max="8974" width="9.1328125" style="31"/>
    <col min="8975" max="8975" width="23.53125" style="31" customWidth="1"/>
    <col min="8976" max="9226" width="9.1328125" style="31"/>
    <col min="9227" max="9227" width="17.6640625" style="31" customWidth="1"/>
    <col min="9228" max="9228" width="9.1328125" style="31"/>
    <col min="9229" max="9229" width="15.33203125" style="31" customWidth="1"/>
    <col min="9230" max="9230" width="9.1328125" style="31"/>
    <col min="9231" max="9231" width="23.53125" style="31" customWidth="1"/>
    <col min="9232" max="9482" width="9.1328125" style="31"/>
    <col min="9483" max="9483" width="17.6640625" style="31" customWidth="1"/>
    <col min="9484" max="9484" width="9.1328125" style="31"/>
    <col min="9485" max="9485" width="15.33203125" style="31" customWidth="1"/>
    <col min="9486" max="9486" width="9.1328125" style="31"/>
    <col min="9487" max="9487" width="23.53125" style="31" customWidth="1"/>
    <col min="9488" max="9738" width="9.1328125" style="31"/>
    <col min="9739" max="9739" width="17.6640625" style="31" customWidth="1"/>
    <col min="9740" max="9740" width="9.1328125" style="31"/>
    <col min="9741" max="9741" width="15.33203125" style="31" customWidth="1"/>
    <col min="9742" max="9742" width="9.1328125" style="31"/>
    <col min="9743" max="9743" width="23.53125" style="31" customWidth="1"/>
    <col min="9744" max="9994" width="9.1328125" style="31"/>
    <col min="9995" max="9995" width="17.6640625" style="31" customWidth="1"/>
    <col min="9996" max="9996" width="9.1328125" style="31"/>
    <col min="9997" max="9997" width="15.33203125" style="31" customWidth="1"/>
    <col min="9998" max="9998" width="9.1328125" style="31"/>
    <col min="9999" max="9999" width="23.53125" style="31" customWidth="1"/>
    <col min="10000" max="10250" width="9.1328125" style="31"/>
    <col min="10251" max="10251" width="17.6640625" style="31" customWidth="1"/>
    <col min="10252" max="10252" width="9.1328125" style="31"/>
    <col min="10253" max="10253" width="15.33203125" style="31" customWidth="1"/>
    <col min="10254" max="10254" width="9.1328125" style="31"/>
    <col min="10255" max="10255" width="23.53125" style="31" customWidth="1"/>
    <col min="10256" max="10506" width="9.1328125" style="31"/>
    <col min="10507" max="10507" width="17.6640625" style="31" customWidth="1"/>
    <col min="10508" max="10508" width="9.1328125" style="31"/>
    <col min="10509" max="10509" width="15.33203125" style="31" customWidth="1"/>
    <col min="10510" max="10510" width="9.1328125" style="31"/>
    <col min="10511" max="10511" width="23.53125" style="31" customWidth="1"/>
    <col min="10512" max="10762" width="9.1328125" style="31"/>
    <col min="10763" max="10763" width="17.6640625" style="31" customWidth="1"/>
    <col min="10764" max="10764" width="9.1328125" style="31"/>
    <col min="10765" max="10765" width="15.33203125" style="31" customWidth="1"/>
    <col min="10766" max="10766" width="9.1328125" style="31"/>
    <col min="10767" max="10767" width="23.53125" style="31" customWidth="1"/>
    <col min="10768" max="11018" width="9.1328125" style="31"/>
    <col min="11019" max="11019" width="17.6640625" style="31" customWidth="1"/>
    <col min="11020" max="11020" width="9.1328125" style="31"/>
    <col min="11021" max="11021" width="15.33203125" style="31" customWidth="1"/>
    <col min="11022" max="11022" width="9.1328125" style="31"/>
    <col min="11023" max="11023" width="23.53125" style="31" customWidth="1"/>
    <col min="11024" max="11274" width="9.1328125" style="31"/>
    <col min="11275" max="11275" width="17.6640625" style="31" customWidth="1"/>
    <col min="11276" max="11276" width="9.1328125" style="31"/>
    <col min="11277" max="11277" width="15.33203125" style="31" customWidth="1"/>
    <col min="11278" max="11278" width="9.1328125" style="31"/>
    <col min="11279" max="11279" width="23.53125" style="31" customWidth="1"/>
    <col min="11280" max="11530" width="9.1328125" style="31"/>
    <col min="11531" max="11531" width="17.6640625" style="31" customWidth="1"/>
    <col min="11532" max="11532" width="9.1328125" style="31"/>
    <col min="11533" max="11533" width="15.33203125" style="31" customWidth="1"/>
    <col min="11534" max="11534" width="9.1328125" style="31"/>
    <col min="11535" max="11535" width="23.53125" style="31" customWidth="1"/>
    <col min="11536" max="11786" width="9.1328125" style="31"/>
    <col min="11787" max="11787" width="17.6640625" style="31" customWidth="1"/>
    <col min="11788" max="11788" width="9.1328125" style="31"/>
    <col min="11789" max="11789" width="15.33203125" style="31" customWidth="1"/>
    <col min="11790" max="11790" width="9.1328125" style="31"/>
    <col min="11791" max="11791" width="23.53125" style="31" customWidth="1"/>
    <col min="11792" max="12042" width="9.1328125" style="31"/>
    <col min="12043" max="12043" width="17.6640625" style="31" customWidth="1"/>
    <col min="12044" max="12044" width="9.1328125" style="31"/>
    <col min="12045" max="12045" width="15.33203125" style="31" customWidth="1"/>
    <col min="12046" max="12046" width="9.1328125" style="31"/>
    <col min="12047" max="12047" width="23.53125" style="31" customWidth="1"/>
    <col min="12048" max="12298" width="9.1328125" style="31"/>
    <col min="12299" max="12299" width="17.6640625" style="31" customWidth="1"/>
    <col min="12300" max="12300" width="9.1328125" style="31"/>
    <col min="12301" max="12301" width="15.33203125" style="31" customWidth="1"/>
    <col min="12302" max="12302" width="9.1328125" style="31"/>
    <col min="12303" max="12303" width="23.53125" style="31" customWidth="1"/>
    <col min="12304" max="12554" width="9.1328125" style="31"/>
    <col min="12555" max="12555" width="17.6640625" style="31" customWidth="1"/>
    <col min="12556" max="12556" width="9.1328125" style="31"/>
    <col min="12557" max="12557" width="15.33203125" style="31" customWidth="1"/>
    <col min="12558" max="12558" width="9.1328125" style="31"/>
    <col min="12559" max="12559" width="23.53125" style="31" customWidth="1"/>
    <col min="12560" max="12810" width="9.1328125" style="31"/>
    <col min="12811" max="12811" width="17.6640625" style="31" customWidth="1"/>
    <col min="12812" max="12812" width="9.1328125" style="31"/>
    <col min="12813" max="12813" width="15.33203125" style="31" customWidth="1"/>
    <col min="12814" max="12814" width="9.1328125" style="31"/>
    <col min="12815" max="12815" width="23.53125" style="31" customWidth="1"/>
    <col min="12816" max="13066" width="9.1328125" style="31"/>
    <col min="13067" max="13067" width="17.6640625" style="31" customWidth="1"/>
    <col min="13068" max="13068" width="9.1328125" style="31"/>
    <col min="13069" max="13069" width="15.33203125" style="31" customWidth="1"/>
    <col min="13070" max="13070" width="9.1328125" style="31"/>
    <col min="13071" max="13071" width="23.53125" style="31" customWidth="1"/>
    <col min="13072" max="13322" width="9.1328125" style="31"/>
    <col min="13323" max="13323" width="17.6640625" style="31" customWidth="1"/>
    <col min="13324" max="13324" width="9.1328125" style="31"/>
    <col min="13325" max="13325" width="15.33203125" style="31" customWidth="1"/>
    <col min="13326" max="13326" width="9.1328125" style="31"/>
    <col min="13327" max="13327" width="23.53125" style="31" customWidth="1"/>
    <col min="13328" max="13578" width="9.1328125" style="31"/>
    <col min="13579" max="13579" width="17.6640625" style="31" customWidth="1"/>
    <col min="13580" max="13580" width="9.1328125" style="31"/>
    <col min="13581" max="13581" width="15.33203125" style="31" customWidth="1"/>
    <col min="13582" max="13582" width="9.1328125" style="31"/>
    <col min="13583" max="13583" width="23.53125" style="31" customWidth="1"/>
    <col min="13584" max="13834" width="9.1328125" style="31"/>
    <col min="13835" max="13835" width="17.6640625" style="31" customWidth="1"/>
    <col min="13836" max="13836" width="9.1328125" style="31"/>
    <col min="13837" max="13837" width="15.33203125" style="31" customWidth="1"/>
    <col min="13838" max="13838" width="9.1328125" style="31"/>
    <col min="13839" max="13839" width="23.53125" style="31" customWidth="1"/>
    <col min="13840" max="14090" width="9.1328125" style="31"/>
    <col min="14091" max="14091" width="17.6640625" style="31" customWidth="1"/>
    <col min="14092" max="14092" width="9.1328125" style="31"/>
    <col min="14093" max="14093" width="15.33203125" style="31" customWidth="1"/>
    <col min="14094" max="14094" width="9.1328125" style="31"/>
    <col min="14095" max="14095" width="23.53125" style="31" customWidth="1"/>
    <col min="14096" max="14346" width="9.1328125" style="31"/>
    <col min="14347" max="14347" width="17.6640625" style="31" customWidth="1"/>
    <col min="14348" max="14348" width="9.1328125" style="31"/>
    <col min="14349" max="14349" width="15.33203125" style="31" customWidth="1"/>
    <col min="14350" max="14350" width="9.1328125" style="31"/>
    <col min="14351" max="14351" width="23.53125" style="31" customWidth="1"/>
    <col min="14352" max="14602" width="9.1328125" style="31"/>
    <col min="14603" max="14603" width="17.6640625" style="31" customWidth="1"/>
    <col min="14604" max="14604" width="9.1328125" style="31"/>
    <col min="14605" max="14605" width="15.33203125" style="31" customWidth="1"/>
    <col min="14606" max="14606" width="9.1328125" style="31"/>
    <col min="14607" max="14607" width="23.53125" style="31" customWidth="1"/>
    <col min="14608" max="14858" width="9.1328125" style="31"/>
    <col min="14859" max="14859" width="17.6640625" style="31" customWidth="1"/>
    <col min="14860" max="14860" width="9.1328125" style="31"/>
    <col min="14861" max="14861" width="15.33203125" style="31" customWidth="1"/>
    <col min="14862" max="14862" width="9.1328125" style="31"/>
    <col min="14863" max="14863" width="23.53125" style="31" customWidth="1"/>
    <col min="14864" max="15114" width="9.1328125" style="31"/>
    <col min="15115" max="15115" width="17.6640625" style="31" customWidth="1"/>
    <col min="15116" max="15116" width="9.1328125" style="31"/>
    <col min="15117" max="15117" width="15.33203125" style="31" customWidth="1"/>
    <col min="15118" max="15118" width="9.1328125" style="31"/>
    <col min="15119" max="15119" width="23.53125" style="31" customWidth="1"/>
    <col min="15120" max="15370" width="9.1328125" style="31"/>
    <col min="15371" max="15371" width="17.6640625" style="31" customWidth="1"/>
    <col min="15372" max="15372" width="9.1328125" style="31"/>
    <col min="15373" max="15373" width="15.33203125" style="31" customWidth="1"/>
    <col min="15374" max="15374" width="9.1328125" style="31"/>
    <col min="15375" max="15375" width="23.53125" style="31" customWidth="1"/>
    <col min="15376" max="15626" width="9.1328125" style="31"/>
    <col min="15627" max="15627" width="17.6640625" style="31" customWidth="1"/>
    <col min="15628" max="15628" width="9.1328125" style="31"/>
    <col min="15629" max="15629" width="15.33203125" style="31" customWidth="1"/>
    <col min="15630" max="15630" width="9.1328125" style="31"/>
    <col min="15631" max="15631" width="23.53125" style="31" customWidth="1"/>
    <col min="15632" max="15882" width="9.1328125" style="31"/>
    <col min="15883" max="15883" width="17.6640625" style="31" customWidth="1"/>
    <col min="15884" max="15884" width="9.1328125" style="31"/>
    <col min="15885" max="15885" width="15.33203125" style="31" customWidth="1"/>
    <col min="15886" max="15886" width="9.1328125" style="31"/>
    <col min="15887" max="15887" width="23.53125" style="31" customWidth="1"/>
    <col min="15888" max="16138" width="9.1328125" style="31"/>
    <col min="16139" max="16139" width="17.6640625" style="31" customWidth="1"/>
    <col min="16140" max="16140" width="9.1328125" style="31"/>
    <col min="16141" max="16141" width="15.33203125" style="31" customWidth="1"/>
    <col min="16142" max="16142" width="9.1328125" style="31"/>
    <col min="16143" max="16143" width="23.53125" style="31" customWidth="1"/>
    <col min="16144" max="16384" width="9.1328125" style="31"/>
  </cols>
  <sheetData>
    <row r="1" spans="11:16">
      <c r="M1" s="31" t="s">
        <v>12</v>
      </c>
    </row>
    <row r="2" spans="11:16" ht="13.9">
      <c r="L2" s="34" t="s">
        <v>65</v>
      </c>
      <c r="M2" s="34" t="s">
        <v>66</v>
      </c>
      <c r="N2" s="34" t="s">
        <v>67</v>
      </c>
      <c r="O2" s="34" t="s">
        <v>68</v>
      </c>
    </row>
    <row r="3" spans="11:16" ht="13.9">
      <c r="K3" s="34" t="s">
        <v>54</v>
      </c>
      <c r="L3" s="36">
        <v>0</v>
      </c>
      <c r="M3" s="38">
        <v>6</v>
      </c>
      <c r="N3" s="38">
        <v>300</v>
      </c>
      <c r="O3" s="38">
        <v>10</v>
      </c>
    </row>
    <row r="4" spans="11:16" ht="13.9">
      <c r="K4" s="34" t="s">
        <v>55</v>
      </c>
      <c r="L4" s="36">
        <v>101</v>
      </c>
      <c r="M4" s="38">
        <v>4</v>
      </c>
      <c r="N4" s="38">
        <v>500</v>
      </c>
      <c r="O4" s="38">
        <v>20</v>
      </c>
    </row>
    <row r="5" spans="11:16" ht="13.9">
      <c r="K5" s="34" t="s">
        <v>74</v>
      </c>
    </row>
    <row r="6" spans="11:16" ht="13.9">
      <c r="K6" s="39" t="s">
        <v>69</v>
      </c>
      <c r="L6" s="38">
        <v>3000</v>
      </c>
    </row>
    <row r="7" spans="11:16" ht="13.9">
      <c r="K7" s="39" t="s">
        <v>70</v>
      </c>
      <c r="L7" s="38">
        <v>405</v>
      </c>
    </row>
    <row r="8" spans="11:16" ht="13.9">
      <c r="K8" s="39" t="s">
        <v>71</v>
      </c>
      <c r="L8" s="38">
        <v>50</v>
      </c>
    </row>
    <row r="11" spans="11:16" ht="13.9">
      <c r="K11" s="31" t="s">
        <v>72</v>
      </c>
      <c r="L11" s="32">
        <f>SUMPRODUCT(N3:N4,L3:L4)</f>
        <v>50500</v>
      </c>
    </row>
    <row r="13" spans="11:16">
      <c r="K13" s="31" t="s">
        <v>73</v>
      </c>
    </row>
    <row r="14" spans="11:16" ht="13.9">
      <c r="L14" s="38" t="s">
        <v>54</v>
      </c>
      <c r="M14" s="38" t="s">
        <v>55</v>
      </c>
      <c r="N14" s="38" t="s">
        <v>75</v>
      </c>
    </row>
    <row r="15" spans="11:16" ht="13.9">
      <c r="K15" s="34" t="s">
        <v>16</v>
      </c>
      <c r="L15" s="40">
        <f>M3*L3</f>
        <v>0</v>
      </c>
      <c r="M15" s="40">
        <f>M4*L4</f>
        <v>404</v>
      </c>
      <c r="N15" s="33">
        <f>SUM(L15:M15)</f>
        <v>404</v>
      </c>
      <c r="O15" s="38" t="s">
        <v>26</v>
      </c>
      <c r="P15" s="35">
        <f>L7</f>
        <v>405</v>
      </c>
    </row>
    <row r="16" spans="11:16" ht="13.9">
      <c r="K16" s="34" t="s">
        <v>17</v>
      </c>
      <c r="L16" s="40">
        <f>O3*L3</f>
        <v>0</v>
      </c>
      <c r="M16" s="40">
        <f>O4*L4</f>
        <v>2020</v>
      </c>
      <c r="N16" s="33">
        <f>SUM(L16:M16)</f>
        <v>2020</v>
      </c>
      <c r="O16" s="38" t="s">
        <v>26</v>
      </c>
      <c r="P16" s="35">
        <f>L6</f>
        <v>3000</v>
      </c>
    </row>
    <row r="17" spans="14:16" ht="13.9">
      <c r="N17" s="33">
        <f>L3</f>
        <v>0</v>
      </c>
      <c r="O17" s="38" t="s">
        <v>26</v>
      </c>
      <c r="P17" s="35">
        <f>L8</f>
        <v>50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0593D-B269-4004-87DE-AB515C7D8171}">
  <sheetPr>
    <tabColor rgb="FF00B050"/>
  </sheetPr>
  <dimension ref="A9:M25"/>
  <sheetViews>
    <sheetView tabSelected="1" workbookViewId="0">
      <selection activeCell="E26" sqref="E26"/>
    </sheetView>
  </sheetViews>
  <sheetFormatPr defaultRowHeight="13.5"/>
  <cols>
    <col min="1" max="1" width="24" style="31" customWidth="1"/>
    <col min="2" max="256" width="9.1328125" style="31"/>
    <col min="257" max="257" width="24" style="31" customWidth="1"/>
    <col min="258" max="512" width="9.1328125" style="31"/>
    <col min="513" max="513" width="24" style="31" customWidth="1"/>
    <col min="514" max="768" width="9.1328125" style="31"/>
    <col min="769" max="769" width="24" style="31" customWidth="1"/>
    <col min="770" max="1024" width="9.1328125" style="31"/>
    <col min="1025" max="1025" width="24" style="31" customWidth="1"/>
    <col min="1026" max="1280" width="9.1328125" style="31"/>
    <col min="1281" max="1281" width="24" style="31" customWidth="1"/>
    <col min="1282" max="1536" width="9.1328125" style="31"/>
    <col min="1537" max="1537" width="24" style="31" customWidth="1"/>
    <col min="1538" max="1792" width="9.1328125" style="31"/>
    <col min="1793" max="1793" width="24" style="31" customWidth="1"/>
    <col min="1794" max="2048" width="9.1328125" style="31"/>
    <col min="2049" max="2049" width="24" style="31" customWidth="1"/>
    <col min="2050" max="2304" width="9.1328125" style="31"/>
    <col min="2305" max="2305" width="24" style="31" customWidth="1"/>
    <col min="2306" max="2560" width="9.1328125" style="31"/>
    <col min="2561" max="2561" width="24" style="31" customWidth="1"/>
    <col min="2562" max="2816" width="9.1328125" style="31"/>
    <col min="2817" max="2817" width="24" style="31" customWidth="1"/>
    <col min="2818" max="3072" width="9.1328125" style="31"/>
    <col min="3073" max="3073" width="24" style="31" customWidth="1"/>
    <col min="3074" max="3328" width="9.1328125" style="31"/>
    <col min="3329" max="3329" width="24" style="31" customWidth="1"/>
    <col min="3330" max="3584" width="9.1328125" style="31"/>
    <col min="3585" max="3585" width="24" style="31" customWidth="1"/>
    <col min="3586" max="3840" width="9.1328125" style="31"/>
    <col min="3841" max="3841" width="24" style="31" customWidth="1"/>
    <col min="3842" max="4096" width="9.1328125" style="31"/>
    <col min="4097" max="4097" width="24" style="31" customWidth="1"/>
    <col min="4098" max="4352" width="9.1328125" style="31"/>
    <col min="4353" max="4353" width="24" style="31" customWidth="1"/>
    <col min="4354" max="4608" width="9.1328125" style="31"/>
    <col min="4609" max="4609" width="24" style="31" customWidth="1"/>
    <col min="4610" max="4864" width="9.1328125" style="31"/>
    <col min="4865" max="4865" width="24" style="31" customWidth="1"/>
    <col min="4866" max="5120" width="9.1328125" style="31"/>
    <col min="5121" max="5121" width="24" style="31" customWidth="1"/>
    <col min="5122" max="5376" width="9.1328125" style="31"/>
    <col min="5377" max="5377" width="24" style="31" customWidth="1"/>
    <col min="5378" max="5632" width="9.1328125" style="31"/>
    <col min="5633" max="5633" width="24" style="31" customWidth="1"/>
    <col min="5634" max="5888" width="9.1328125" style="31"/>
    <col min="5889" max="5889" width="24" style="31" customWidth="1"/>
    <col min="5890" max="6144" width="9.1328125" style="31"/>
    <col min="6145" max="6145" width="24" style="31" customWidth="1"/>
    <col min="6146" max="6400" width="9.1328125" style="31"/>
    <col min="6401" max="6401" width="24" style="31" customWidth="1"/>
    <col min="6402" max="6656" width="9.1328125" style="31"/>
    <col min="6657" max="6657" width="24" style="31" customWidth="1"/>
    <col min="6658" max="6912" width="9.1328125" style="31"/>
    <col min="6913" max="6913" width="24" style="31" customWidth="1"/>
    <col min="6914" max="7168" width="9.1328125" style="31"/>
    <col min="7169" max="7169" width="24" style="31" customWidth="1"/>
    <col min="7170" max="7424" width="9.1328125" style="31"/>
    <col min="7425" max="7425" width="24" style="31" customWidth="1"/>
    <col min="7426" max="7680" width="9.1328125" style="31"/>
    <col min="7681" max="7681" width="24" style="31" customWidth="1"/>
    <col min="7682" max="7936" width="9.1328125" style="31"/>
    <col min="7937" max="7937" width="24" style="31" customWidth="1"/>
    <col min="7938" max="8192" width="9.1328125" style="31"/>
    <col min="8193" max="8193" width="24" style="31" customWidth="1"/>
    <col min="8194" max="8448" width="9.1328125" style="31"/>
    <col min="8449" max="8449" width="24" style="31" customWidth="1"/>
    <col min="8450" max="8704" width="9.1328125" style="31"/>
    <col min="8705" max="8705" width="24" style="31" customWidth="1"/>
    <col min="8706" max="8960" width="9.1328125" style="31"/>
    <col min="8961" max="8961" width="24" style="31" customWidth="1"/>
    <col min="8962" max="9216" width="9.1328125" style="31"/>
    <col min="9217" max="9217" width="24" style="31" customWidth="1"/>
    <col min="9218" max="9472" width="9.1328125" style="31"/>
    <col min="9473" max="9473" width="24" style="31" customWidth="1"/>
    <col min="9474" max="9728" width="9.1328125" style="31"/>
    <col min="9729" max="9729" width="24" style="31" customWidth="1"/>
    <col min="9730" max="9984" width="9.1328125" style="31"/>
    <col min="9985" max="9985" width="24" style="31" customWidth="1"/>
    <col min="9986" max="10240" width="9.1328125" style="31"/>
    <col min="10241" max="10241" width="24" style="31" customWidth="1"/>
    <col min="10242" max="10496" width="9.1328125" style="31"/>
    <col min="10497" max="10497" width="24" style="31" customWidth="1"/>
    <col min="10498" max="10752" width="9.1328125" style="31"/>
    <col min="10753" max="10753" width="24" style="31" customWidth="1"/>
    <col min="10754" max="11008" width="9.1328125" style="31"/>
    <col min="11009" max="11009" width="24" style="31" customWidth="1"/>
    <col min="11010" max="11264" width="9.1328125" style="31"/>
    <col min="11265" max="11265" width="24" style="31" customWidth="1"/>
    <col min="11266" max="11520" width="9.1328125" style="31"/>
    <col min="11521" max="11521" width="24" style="31" customWidth="1"/>
    <col min="11522" max="11776" width="9.1328125" style="31"/>
    <col min="11777" max="11777" width="24" style="31" customWidth="1"/>
    <col min="11778" max="12032" width="9.1328125" style="31"/>
    <col min="12033" max="12033" width="24" style="31" customWidth="1"/>
    <col min="12034" max="12288" width="9.1328125" style="31"/>
    <col min="12289" max="12289" width="24" style="31" customWidth="1"/>
    <col min="12290" max="12544" width="9.1328125" style="31"/>
    <col min="12545" max="12545" width="24" style="31" customWidth="1"/>
    <col min="12546" max="12800" width="9.1328125" style="31"/>
    <col min="12801" max="12801" width="24" style="31" customWidth="1"/>
    <col min="12802" max="13056" width="9.1328125" style="31"/>
    <col min="13057" max="13057" width="24" style="31" customWidth="1"/>
    <col min="13058" max="13312" width="9.1328125" style="31"/>
    <col min="13313" max="13313" width="24" style="31" customWidth="1"/>
    <col min="13314" max="13568" width="9.1328125" style="31"/>
    <col min="13569" max="13569" width="24" style="31" customWidth="1"/>
    <col min="13570" max="13824" width="9.1328125" style="31"/>
    <col min="13825" max="13825" width="24" style="31" customWidth="1"/>
    <col min="13826" max="14080" width="9.1328125" style="31"/>
    <col min="14081" max="14081" width="24" style="31" customWidth="1"/>
    <col min="14082" max="14336" width="9.1328125" style="31"/>
    <col min="14337" max="14337" width="24" style="31" customWidth="1"/>
    <col min="14338" max="14592" width="9.1328125" style="31"/>
    <col min="14593" max="14593" width="24" style="31" customWidth="1"/>
    <col min="14594" max="14848" width="9.1328125" style="31"/>
    <col min="14849" max="14849" width="24" style="31" customWidth="1"/>
    <col min="14850" max="15104" width="9.1328125" style="31"/>
    <col min="15105" max="15105" width="24" style="31" customWidth="1"/>
    <col min="15106" max="15360" width="9.1328125" style="31"/>
    <col min="15361" max="15361" width="24" style="31" customWidth="1"/>
    <col min="15362" max="15616" width="9.1328125" style="31"/>
    <col min="15617" max="15617" width="24" style="31" customWidth="1"/>
    <col min="15618" max="15872" width="9.1328125" style="31"/>
    <col min="15873" max="15873" width="24" style="31" customWidth="1"/>
    <col min="15874" max="16128" width="9.1328125" style="31"/>
    <col min="16129" max="16129" width="24" style="31" customWidth="1"/>
    <col min="16130" max="16384" width="9.1328125" style="31"/>
  </cols>
  <sheetData>
    <row r="9" spans="1:13" ht="13.9">
      <c r="B9" s="34" t="s">
        <v>76</v>
      </c>
    </row>
    <row r="10" spans="1:13" ht="13.9">
      <c r="A10" s="34" t="s">
        <v>77</v>
      </c>
      <c r="B10" s="41">
        <v>10</v>
      </c>
      <c r="I10" s="41">
        <v>8</v>
      </c>
    </row>
    <row r="11" spans="1:13" ht="13.9">
      <c r="A11" s="37" t="s">
        <v>78</v>
      </c>
      <c r="B11" s="42" t="s">
        <v>47</v>
      </c>
      <c r="C11" s="42" t="s">
        <v>48</v>
      </c>
      <c r="D11" s="42" t="s">
        <v>49</v>
      </c>
      <c r="E11" s="42" t="s">
        <v>50</v>
      </c>
      <c r="F11" s="42" t="s">
        <v>51</v>
      </c>
      <c r="G11" s="42" t="s">
        <v>52</v>
      </c>
      <c r="H11" s="42" t="s">
        <v>53</v>
      </c>
      <c r="I11" s="43" t="s">
        <v>79</v>
      </c>
      <c r="J11" s="43" t="s">
        <v>80</v>
      </c>
      <c r="K11" s="43" t="s">
        <v>81</v>
      </c>
      <c r="L11" s="43" t="s">
        <v>82</v>
      </c>
      <c r="M11" s="43" t="s">
        <v>83</v>
      </c>
    </row>
    <row r="12" spans="1:13" ht="13.9">
      <c r="A12" s="31">
        <v>4.5</v>
      </c>
      <c r="B12" s="44">
        <v>2</v>
      </c>
      <c r="C12" s="44">
        <v>1</v>
      </c>
      <c r="D12" s="44">
        <v>1</v>
      </c>
      <c r="E12" s="44">
        <v>0</v>
      </c>
      <c r="F12" s="44">
        <v>0</v>
      </c>
      <c r="G12" s="44">
        <v>0</v>
      </c>
      <c r="H12" s="44">
        <v>0</v>
      </c>
      <c r="I12" s="45">
        <v>1</v>
      </c>
      <c r="J12" s="45">
        <v>1</v>
      </c>
      <c r="K12" s="45">
        <v>0</v>
      </c>
      <c r="L12" s="45">
        <v>0</v>
      </c>
      <c r="M12" s="45">
        <v>0</v>
      </c>
    </row>
    <row r="13" spans="1:13" ht="13.9">
      <c r="A13" s="31">
        <v>3</v>
      </c>
      <c r="B13" s="44">
        <v>0</v>
      </c>
      <c r="C13" s="44">
        <v>1</v>
      </c>
      <c r="D13" s="44">
        <v>0</v>
      </c>
      <c r="E13" s="44">
        <v>3</v>
      </c>
      <c r="F13" s="44">
        <v>2</v>
      </c>
      <c r="G13" s="44">
        <v>1</v>
      </c>
      <c r="H13" s="44">
        <v>0</v>
      </c>
      <c r="I13" s="45">
        <v>1</v>
      </c>
      <c r="J13" s="45">
        <v>0</v>
      </c>
      <c r="K13" s="45">
        <v>2</v>
      </c>
      <c r="L13" s="45">
        <v>1</v>
      </c>
      <c r="M13" s="45">
        <v>0</v>
      </c>
    </row>
    <row r="14" spans="1:13" ht="13.9">
      <c r="A14" s="31">
        <v>2.5</v>
      </c>
      <c r="B14" s="44">
        <v>0</v>
      </c>
      <c r="C14" s="44">
        <v>1</v>
      </c>
      <c r="D14" s="44">
        <v>2</v>
      </c>
      <c r="E14" s="44">
        <v>0</v>
      </c>
      <c r="F14" s="44">
        <v>1</v>
      </c>
      <c r="G14" s="44">
        <v>2</v>
      </c>
      <c r="H14" s="44">
        <v>4</v>
      </c>
      <c r="I14" s="45">
        <v>0</v>
      </c>
      <c r="J14" s="45">
        <v>1</v>
      </c>
      <c r="K14" s="45">
        <v>0</v>
      </c>
      <c r="L14" s="45">
        <v>2</v>
      </c>
      <c r="M14" s="45">
        <v>3</v>
      </c>
    </row>
    <row r="15" spans="1:13" ht="27.75">
      <c r="A15" s="46" t="s">
        <v>84</v>
      </c>
      <c r="B15" s="47">
        <f t="shared" ref="B15:H15" si="0">$B$10-SUMPRODUCT(B12:B14,$A12:$A14)</f>
        <v>1</v>
      </c>
      <c r="C15" s="47">
        <f t="shared" si="0"/>
        <v>0</v>
      </c>
      <c r="D15" s="47">
        <f t="shared" si="0"/>
        <v>0.5</v>
      </c>
      <c r="E15" s="47">
        <f t="shared" si="0"/>
        <v>1</v>
      </c>
      <c r="F15" s="47">
        <f t="shared" si="0"/>
        <v>1.5</v>
      </c>
      <c r="G15" s="47">
        <f t="shared" si="0"/>
        <v>2</v>
      </c>
      <c r="H15" s="47">
        <f t="shared" si="0"/>
        <v>0</v>
      </c>
      <c r="I15" s="47">
        <f>$I$10-SUMPRODUCT(I12:I14,$A12:$A14)</f>
        <v>0.5</v>
      </c>
      <c r="J15" s="47">
        <f>$I$10-SUMPRODUCT(J12:J14,$A12:$A14)</f>
        <v>1</v>
      </c>
      <c r="K15" s="47">
        <f>$I$10-SUMPRODUCT(K12:K14,$A12:$A14)</f>
        <v>2</v>
      </c>
      <c r="L15" s="47">
        <f>$I$10-SUMPRODUCT(L12:L14,$A12:$A14)</f>
        <v>0</v>
      </c>
      <c r="M15" s="47">
        <f>$I$10-SUMPRODUCT(M12:M14,$A12:$A14)</f>
        <v>0.5</v>
      </c>
    </row>
    <row r="17" spans="1:13" ht="13.9">
      <c r="A17" s="31" t="s">
        <v>85</v>
      </c>
      <c r="B17" s="36">
        <v>85</v>
      </c>
      <c r="C17" s="36">
        <v>250</v>
      </c>
      <c r="D17" s="36">
        <v>0</v>
      </c>
      <c r="E17" s="36">
        <v>10</v>
      </c>
      <c r="F17" s="36">
        <v>0</v>
      </c>
      <c r="G17" s="36">
        <v>0</v>
      </c>
      <c r="H17" s="36">
        <v>0</v>
      </c>
      <c r="I17" s="36">
        <v>30</v>
      </c>
      <c r="J17" s="36">
        <v>0</v>
      </c>
      <c r="K17" s="36">
        <v>0</v>
      </c>
      <c r="L17" s="36">
        <v>0</v>
      </c>
      <c r="M17" s="36">
        <v>0</v>
      </c>
    </row>
    <row r="18" spans="1:13">
      <c r="A18" s="31" t="s">
        <v>86</v>
      </c>
    </row>
    <row r="19" spans="1:13">
      <c r="A19" s="31" t="s">
        <v>87</v>
      </c>
      <c r="B19" s="31" t="s">
        <v>13</v>
      </c>
      <c r="D19" s="31" t="s">
        <v>90</v>
      </c>
    </row>
    <row r="20" spans="1:13" ht="13.9">
      <c r="A20" s="31" t="s">
        <v>88</v>
      </c>
      <c r="B20" s="48">
        <f>SUMPRODUCT(B15:M15,B17:M17)</f>
        <v>110</v>
      </c>
      <c r="C20" s="34"/>
    </row>
    <row r="21" spans="1:13" ht="13.9">
      <c r="B21" s="34"/>
      <c r="C21" s="34"/>
    </row>
    <row r="22" spans="1:13" ht="13.9">
      <c r="B22" s="31">
        <f>A12*SUMPRODUCT(B12:M12,B$17:M$17)</f>
        <v>2025</v>
      </c>
      <c r="C22" s="34" t="s">
        <v>44</v>
      </c>
      <c r="D22" s="31">
        <v>2025</v>
      </c>
    </row>
    <row r="23" spans="1:13" ht="13.9">
      <c r="A23" s="31" t="s">
        <v>89</v>
      </c>
      <c r="B23" s="31">
        <f>A13*SUMPRODUCT(B13:M13,B$17:M$17)</f>
        <v>930</v>
      </c>
      <c r="C23" s="34" t="s">
        <v>44</v>
      </c>
      <c r="D23" s="31">
        <v>930</v>
      </c>
    </row>
    <row r="24" spans="1:13" ht="13.9">
      <c r="B24" s="31">
        <f>A14*SUMPRODUCT(B14:M14,B$17:M$17)</f>
        <v>625</v>
      </c>
      <c r="C24" s="34" t="s">
        <v>44</v>
      </c>
      <c r="D24" s="31">
        <v>625</v>
      </c>
    </row>
    <row r="25" spans="1:13" ht="13.9">
      <c r="B25" s="31">
        <f>SUM(I17:M17)</f>
        <v>30</v>
      </c>
      <c r="C25" s="34" t="s">
        <v>26</v>
      </c>
      <c r="D25" s="31">
        <v>30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Zad. 1</vt:lpstr>
      <vt:lpstr>Zad. 2 (a)</vt:lpstr>
      <vt:lpstr>Zad. 2 (b)</vt:lpstr>
      <vt:lpstr>Zad. 3</vt:lpstr>
      <vt:lpstr>Zad. 4.</vt:lpstr>
      <vt:lpstr>Zad.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tpisula</dc:creator>
  <cp:lastModifiedBy>Tomasz Pisula</cp:lastModifiedBy>
  <dcterms:created xsi:type="dcterms:W3CDTF">2020-09-30T08:44:14Z</dcterms:created>
  <dcterms:modified xsi:type="dcterms:W3CDTF">2025-10-19T13:01:39Z</dcterms:modified>
</cp:coreProperties>
</file>